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6"/>
  <workbookPr/>
  <mc:AlternateContent xmlns:mc="http://schemas.openxmlformats.org/markup-compatibility/2006">
    <mc:Choice Requires="x15">
      <x15ac:absPath xmlns:x15ac="http://schemas.microsoft.com/office/spreadsheetml/2010/11/ac" url="/Users/ricardo/Desktop/TECNICAS AUDITORIA RIESGOS/PARA TALLER/TALLERES GENERADOS/"/>
    </mc:Choice>
  </mc:AlternateContent>
  <xr:revisionPtr revIDLastSave="0" documentId="13_ncr:1_{2037AA28-F658-FE44-A772-3849CAFF4D24}" xr6:coauthVersionLast="47" xr6:coauthVersionMax="47" xr10:uidLastSave="{00000000-0000-0000-0000-000000000000}"/>
  <bookViews>
    <workbookView xWindow="0" yWindow="500" windowWidth="39700" windowHeight="23620" tabRatio="500" xr2:uid="{00000000-000D-0000-FFFF-FFFF00000000}"/>
  </bookViews>
  <sheets>
    <sheet name="MAPA DE RIESGOS" sheetId="1" r:id="rId1"/>
    <sheet name="Tabla de Vulnerabilidades" sheetId="2" r:id="rId2"/>
    <sheet name="Casos (lectura)" sheetId="3" r:id="rId3"/>
  </sheets>
  <definedNames>
    <definedName name="_xlnm.Print_Area" localSheetId="0">'MAPA DE RIESGOS'!$A$1:$S$16</definedName>
    <definedName name="_xlnm.Print_Area" localSheetId="1">'Tabla de Vulnerabilidades'!$A$1:$Q$20</definedName>
    <definedName name="_xlnm.Print_Titles" localSheetId="0">'MAPA DE RIESGOS'!$1:$12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M20" i="2" l="1"/>
  <c r="N20" i="2" s="1"/>
  <c r="M19" i="2"/>
  <c r="N19" i="2" s="1"/>
  <c r="M18" i="2"/>
  <c r="N18" i="2" s="1"/>
  <c r="M17" i="2"/>
  <c r="N17" i="2" s="1"/>
  <c r="M16" i="2"/>
  <c r="N16" i="2" s="1"/>
  <c r="M15" i="2"/>
  <c r="N15" i="2" s="1"/>
  <c r="M14" i="2"/>
  <c r="N14" i="2" s="1"/>
  <c r="M13" i="2"/>
  <c r="N13" i="2" s="1"/>
  <c r="M12" i="2"/>
  <c r="N12" i="2" s="1"/>
  <c r="H6" i="2"/>
  <c r="I6" i="2" s="1"/>
  <c r="F6" i="2"/>
  <c r="G6" i="2" s="1"/>
  <c r="E6" i="2"/>
  <c r="D6" i="2"/>
  <c r="H5" i="2"/>
  <c r="I5" i="2" s="1"/>
  <c r="F5" i="2"/>
  <c r="G5" i="2" s="1"/>
  <c r="D5" i="2"/>
  <c r="E5" i="2" s="1"/>
  <c r="H4" i="2"/>
  <c r="I4" i="2" s="1"/>
  <c r="F4" i="2"/>
  <c r="G4" i="2" s="1"/>
  <c r="D4" i="2"/>
  <c r="E4" i="2" s="1"/>
  <c r="P20" i="1"/>
  <c r="N20" i="1"/>
  <c r="M20" i="1"/>
  <c r="L20" i="1"/>
  <c r="O20" i="1" s="1"/>
  <c r="G20" i="1"/>
  <c r="P19" i="1"/>
  <c r="O19" i="1"/>
  <c r="N19" i="1"/>
  <c r="M19" i="1"/>
  <c r="L19" i="1"/>
  <c r="G19" i="1"/>
  <c r="P18" i="1"/>
  <c r="N18" i="1"/>
  <c r="M18" i="1"/>
  <c r="L18" i="1"/>
  <c r="O18" i="1" s="1"/>
  <c r="G18" i="1"/>
  <c r="P17" i="1"/>
  <c r="N17" i="1"/>
  <c r="M17" i="1"/>
  <c r="L17" i="1"/>
  <c r="O17" i="1" s="1"/>
  <c r="G17" i="1"/>
  <c r="P16" i="1"/>
  <c r="N16" i="1"/>
  <c r="M16" i="1"/>
  <c r="L16" i="1"/>
  <c r="O16" i="1" s="1"/>
  <c r="G16" i="1"/>
  <c r="P15" i="1"/>
  <c r="N15" i="1"/>
  <c r="M15" i="1"/>
  <c r="L15" i="1"/>
  <c r="O15" i="1" s="1"/>
  <c r="G15" i="1"/>
  <c r="P14" i="1"/>
  <c r="N14" i="1"/>
  <c r="M14" i="1"/>
  <c r="L14" i="1"/>
  <c r="O14" i="1" s="1"/>
  <c r="G14" i="1"/>
  <c r="M13" i="1"/>
  <c r="L13" i="1"/>
  <c r="O13" i="1" s="1"/>
  <c r="G13" i="1"/>
  <c r="N13" i="1" l="1"/>
  <c r="P13" i="1"/>
  <c r="H14" i="1"/>
  <c r="H16" i="1"/>
  <c r="H13" i="1"/>
  <c r="H15" i="1"/>
  <c r="H17" i="1"/>
  <c r="H18" i="1"/>
  <c r="H19" i="1"/>
  <c r="H2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E12" authorId="0" shapeId="0" xr:uid="{00000000-0006-0000-0000-000001000000}">
      <text>
        <r>
          <rPr>
            <sz val="10"/>
            <rFont val="Arial"/>
            <family val="2"/>
          </rPr>
          <t>Representa el número de veces que el riesgo se ha presentado en un determinado tiempo o puede presentarse,
1:Baja
2:Media
3: Alta</t>
        </r>
      </text>
    </comment>
    <comment ref="F12" authorId="0" shapeId="0" xr:uid="{00000000-0006-0000-0000-000002000000}">
      <text>
        <r>
          <rPr>
            <sz val="10"/>
            <rFont val="Arial"/>
            <family val="2"/>
          </rPr>
          <t>Se refiere a la magnitud de los efectos al ocurrir el riesgo.
5:Leve
10:Moderado
20: Catastrófico</t>
        </r>
      </text>
    </comment>
    <comment ref="G12" authorId="0" shapeId="0" xr:uid="{00000000-0006-0000-0000-000003000000}">
      <text>
        <r>
          <rPr>
            <sz val="10"/>
            <rFont val="Arial"/>
            <family val="2"/>
          </rPr>
          <t xml:space="preserve">Para adelantar el análisis del riesgo se deben considerar los siguientes aspectos:
- La Calificación del Riesgo: se logra a través de la estimación de la probabilidad de su ocurrencia y el impacto que puede causar la materialización del riesgo. 
- La Evaluación del Riesgo: permite comparar los resultados de su calificación, con los criterios definidos para establecer el grado de exposición de la entidad al riesgo; de esta forma es posible distinguir entre los riesgos aceptables, tolerables, moderados, importantes o inaceptables y fijar las prioridades de las acciones requeridas para su tratamiento.
</t>
        </r>
      </text>
    </comment>
    <comment ref="I12" authorId="0" shapeId="0" xr:uid="{00000000-0006-0000-0000-000004000000}">
      <text>
        <r>
          <rPr>
            <sz val="10"/>
            <rFont val="Arial"/>
            <family val="2"/>
          </rPr>
          <t xml:space="preserve">Para adelantar la evaluación de los controles existentes es necesario describirlos estableciendo si son preventivos o correctivos y responder a las siguientes preguntas:
1. ¿Los controles están documentados?
2. ¿Se esta aplicando en la actualidad?
3. ¿Es efectivo para minimizar el riesgo?
CRITERIOS                                          VALORACIÓN DEL RIESGO
Los controles existentes no             Se mantiene el resultado de la
son efectivos                                   evaluación antes de controles
Los controles existentes son           Cambia el resultado a una casilla inferior
efectivos pero no están                   de la matriz de evaluación antes de
documentados                                  controles (el desplazamiento depende de                                                          
                                                         sí el control afecta el impacto o la 
                                                         probabilidad)
Los controles son efectivos y          Pasa a escala inferior (el desplazamiento
están documentados.                      depende de si el control afecta el
                                                         impacto o la probabilidad)
</t>
        </r>
      </text>
    </comment>
    <comment ref="P12" authorId="0" shapeId="0" xr:uid="{00000000-0006-0000-0000-000005000000}">
      <text>
        <r>
          <rPr>
            <sz val="10"/>
            <rFont val="Arial"/>
            <family val="2"/>
          </rPr>
          <t>Se deben tener en cuenta algunas de las siguientes opciones, las cuales pueden considerarse cada una de ellas independientemente, interrelacionadas o en conjunto.
- Evitar el riesgo, tomar las medidas encaminadas a prevenir su materialización. Es siempre la primera alternativa a considerar, se logra cuando al interior de los procesos se generan cambios sustanciales por mejoramiento, rediseño o eliminación, resultado de unos adecuados controles y acciones emprendidas. Un ejemplo de esto puede ser el control de calidad, manejo de los insumos, mantenimiento preventivo de los equipos, desarrollo tecnológico, etc.
- Reducir el riesgo, implica tomar medidas encaminadas a disminuir tanto la probabilidad (medidas de prevención), como el impacto (medidas de protección). La reducción del riesgo es probablemente el método más sencillo y económico para superar las debilidades antes de aplicar medidas más costosas y difíciles. Se consigue mediante la optimización de los procedimientos y la implementación de controles.
- Compartir o Transferir el riesgo, reduce su efecto a través del traspaso de las pérdidas a otras organizaciones, como en el caso de los contratos de seguros o a través de otros medios que permiten distribuir una porción del riesgo con otra entidad, como en los contratos a riesgo compartido. Es así como por ejemplo, la información de gran importancia se puede duplicar y almacenar en un lugar distante y de ubicación segura, en vez de dejarla concentrada en un solo lugar.
- Asumir un riesgo, luego de que el riesgo ha sido reducido o transferido puede quedar un riesgo residual que se mantiene, en este caso el gerente del proceso simplemente acepta la pérdida residual probable y elabora planes de contingencia para su manejo.
Para el manejo de los riesgos se deben analizar las posibles acciones a emprender, las cuales deben ser factibles y efectivas, tales como: la implementación de las políticas, definición de estándares, optimización de procesos y procedimientos y cambios físicos entre otros. La selección de las acciones más conveniente debe considerar la viabilidad jurídica, técnica, institucional, financiera y económica y se puede realizar con base en los siguientes criterios:
a) La valoración del riesgo
b) El balance entre el costo de la implementación de cada acción contra el beneficio de la misma.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D4" authorId="0" shapeId="0" xr:uid="{00000000-0006-0000-0100-000002000000}">
      <text>
        <r>
          <rPr>
            <sz val="10"/>
            <rFont val="Arial"/>
            <family val="2"/>
          </rPr>
          <t>Moderado: Evitar el riesgo, se deben tomar medidas para llevar los Riesgos a la Zona Aceptable o Tolerable, en lo posible. los Riesgos de Impacto leve y Probabilidad alta se previenen.</t>
        </r>
      </text>
    </comment>
    <comment ref="F4" authorId="0" shapeId="0" xr:uid="{00000000-0006-0000-0100-000005000000}">
      <text>
        <r>
          <rPr>
            <sz val="10"/>
            <rFont val="Arial"/>
            <family val="2"/>
          </rPr>
          <t>Importante: Reducir, Evitar, Compartir o transferir el riesgo. se deben tomar medidas para llevar los Riesgos a la Zona Aceptable o Tolerable, en lo posible. También es viable combinar estas medidas con evitar el riesgo cuando éste presente una Probabilidad alta y media, y el Impacto sea moderado o catastrófico.</t>
        </r>
      </text>
    </comment>
    <comment ref="H4" authorId="0" shapeId="0" xr:uid="{00000000-0006-0000-0100-000008000000}">
      <text>
        <r>
          <rPr>
            <sz val="10"/>
            <rFont val="Arial"/>
            <family val="2"/>
          </rPr>
          <t>Inaceptable: Evitar, Reducir, Compartir o transferir el riesgo. Es aconsejable eliminar la actividad que genera el riesgo en la medida que sea posible, de lo contrario se deben implementar controles de prevención para evitar la Probabilidad del riesgo, de Protección para disminuir el Impacto o compartir o transferir el riesgo si es posible a través de pólizas de seguros u otras opciones que estén disponibles. Siempre que el riesgo sea calificado con Impacto catastrófico la Entidad debe diseñar planes de contingencia, para protegerse en caso de su ocurrencia.</t>
        </r>
      </text>
    </comment>
    <comment ref="D5" authorId="0" shapeId="0" xr:uid="{00000000-0006-0000-0100-000003000000}">
      <text>
        <r>
          <rPr>
            <sz val="10"/>
            <rFont val="Arial"/>
            <family val="2"/>
          </rPr>
          <t>Tolerable: Asumir o reducir el riesgo. se deben tomar medidas para llevar los Riesgos a la Zona Aceptable o
Tolerable, en lo posible. Cuando la Probabilidad del riesgo sea media y su Impacto leve, se debe realizar un
análisis del costo beneficio con el que se pueda decidir entre reducir el riesgo, asumirlo o compartirlo.</t>
        </r>
      </text>
    </comment>
    <comment ref="F5" authorId="0" shapeId="0" xr:uid="{00000000-0006-0000-0100-000006000000}">
      <text>
        <r>
          <rPr>
            <sz val="10"/>
            <rFont val="Arial"/>
            <family val="2"/>
          </rPr>
          <t>Moderado:Reducir, Evitar, Compartir o transferir el riesgo. se deben tomar medidas para llevar los Riesgos a la Zona Aceptable o
Tolerable, en lo posible. también es viable combinar estas medidas con evitar el riesgo cuando éste presente una Probabilidad alta y media, y el Impacto sea moderado o catastrófico. los Riesgos con
Impacto moderado y Probabilidad media, se reduce o se comparte el riesgo, si es posible.</t>
        </r>
      </text>
    </comment>
    <comment ref="H5" authorId="0" shapeId="0" xr:uid="{00000000-0006-0000-0100-000009000000}">
      <text>
        <r>
          <rPr>
            <sz val="10"/>
            <rFont val="Arial"/>
            <family val="2"/>
          </rPr>
          <t>Importante: Reducir, Evitar, Compartir o transferir el riesgo. Se deben tomar medidas para llevar los Riesgos a la Zona Aceptable o Tolerable, en lo posible. También es viable combinar estas medidas con evitar el riesgo cuando éste presente una Probabilidad alta y media, y el Impacto sea moderado o catastrófico. Siempre que el riesgo sea calificado con Impacto catastrófico la Entidad debe diseñar planes de contingencia, para protegerse en caso de su ocurrencia.</t>
        </r>
      </text>
    </comment>
    <comment ref="B6" authorId="0" shapeId="0" xr:uid="{00000000-0006-0000-0100-000001000000}">
      <text>
        <r>
          <rPr>
            <sz val="10"/>
            <rFont val="Arial"/>
            <family val="2"/>
          </rPr>
          <t>Se presenta en circunstancias excepcionales.</t>
        </r>
      </text>
    </comment>
    <comment ref="D6" authorId="0" shapeId="0" xr:uid="{00000000-0006-0000-0100-000004000000}">
      <text>
        <r>
          <rPr>
            <sz val="10"/>
            <rFont val="Arial"/>
            <family val="2"/>
          </rPr>
          <t>Aceptable: Asumir el riesgo.  Permite a la Entidad asumirlo, es decir, el riesgo se encuentra en un nivel que puede aceptarlo sin necesidad de tomar otras
medidas de control diferentes a las que se poseen.</t>
        </r>
      </text>
    </comment>
    <comment ref="F6" authorId="0" shapeId="0" xr:uid="{00000000-0006-0000-0100-000007000000}">
      <text>
        <r>
          <rPr>
            <sz val="10"/>
            <rFont val="Arial"/>
            <family val="2"/>
          </rPr>
          <t xml:space="preserve">Tolerable: Asumir o reducir el riesgo. se deben tomar medidas para llevar los Riesgos a la Zona Aceptable o Tolerable, en lo posible. </t>
        </r>
      </text>
    </comment>
    <comment ref="H6" authorId="0" shapeId="0" xr:uid="{00000000-0006-0000-0100-00000A000000}">
      <text>
        <r>
          <rPr>
            <sz val="10"/>
            <rFont val="Arial"/>
            <family val="2"/>
          </rPr>
          <t>Moderado:Reducir, Compartir o transferir el riesgo. Cuando el riesgo tenga una Probabilidad baja y Impacto catastrófico se debe tratar de compartir el riesgo y evitar la entidad en caso de que éste se presente. Siempre que el riesgo sea calificado con Impacto catastrófico la Entidad debe diseñar planes de contingencia, para protegerse en caso de su ocurrencia.</t>
        </r>
      </text>
    </comment>
  </commentList>
</comments>
</file>

<file path=xl/sharedStrings.xml><?xml version="1.0" encoding="utf-8"?>
<sst xmlns="http://schemas.openxmlformats.org/spreadsheetml/2006/main" count="86" uniqueCount="76">
  <si>
    <t>https://maccalidad.com/</t>
  </si>
  <si>
    <t xml:space="preserve">MAPA DE RIESGOS </t>
  </si>
  <si>
    <t>TALLER CONTEXTO – GESTION DEL RIESGO
MAC /FGR/C-22-1</t>
  </si>
  <si>
    <t>PROCESO:</t>
  </si>
  <si>
    <t>OBJETIVO:</t>
  </si>
  <si>
    <t>VALORACION DEL RIESGO</t>
  </si>
  <si>
    <t>Nº</t>
  </si>
  <si>
    <t>Riesgo</t>
  </si>
  <si>
    <t>Causa inmediata</t>
  </si>
  <si>
    <t>Causa Raiz</t>
  </si>
  <si>
    <t>Calificación Preliminar de Probabilidad</t>
  </si>
  <si>
    <t>Calificación Preliminar de Impacto</t>
  </si>
  <si>
    <t>Evaluación Preliminar de Riesgo</t>
  </si>
  <si>
    <t>Controles existentes</t>
  </si>
  <si>
    <t>¿Disminuye el nivel de probabilidad del riesgo?</t>
  </si>
  <si>
    <t>¿Disminuye el nivel de impacto del riesgo?</t>
  </si>
  <si>
    <t>Valoración Probabilidad</t>
  </si>
  <si>
    <t>Valoración  Impacto</t>
  </si>
  <si>
    <t>Evaluacion riesgo</t>
  </si>
  <si>
    <t>Opciones manejo</t>
  </si>
  <si>
    <t xml:space="preserve">Acción de Control </t>
  </si>
  <si>
    <t>Fecha</t>
  </si>
  <si>
    <t>Responsable</t>
  </si>
  <si>
    <t>Seguimiento</t>
  </si>
  <si>
    <t>TABLA DE VULNERABILILIDAD</t>
  </si>
  <si>
    <t>Probabilidad</t>
  </si>
  <si>
    <t>Alta</t>
  </si>
  <si>
    <t>Media</t>
  </si>
  <si>
    <t>Baja</t>
  </si>
  <si>
    <t>Valoración</t>
  </si>
  <si>
    <t>Leve</t>
  </si>
  <si>
    <t>Moderada</t>
  </si>
  <si>
    <t>Catastrófico</t>
  </si>
  <si>
    <t>Impacto</t>
  </si>
  <si>
    <t>Combinaciones</t>
  </si>
  <si>
    <t>Resultado</t>
  </si>
  <si>
    <t>Nivel de riesgo</t>
  </si>
  <si>
    <t>Tratamiento</t>
  </si>
  <si>
    <t>Bajo</t>
  </si>
  <si>
    <t>Aceptable</t>
  </si>
  <si>
    <t>Asumir el riesgo. Permite a la Entidad asumirlo, es decir, el riesgo se encuentra en un nivel que puede aceptarlo sin necesidad de tomar otras medidas de control diferentes a las que se poseen.</t>
  </si>
  <si>
    <t>Tolerable 1</t>
  </si>
  <si>
    <t xml:space="preserve">Asumir o reducir el riesgo. se deben tomar medidas para llevar los Riesgos a la Zona Aceptable o Tolerable, en lo posible. </t>
  </si>
  <si>
    <t>Tolerable 2</t>
  </si>
  <si>
    <t xml:space="preserve"> Asumir o reducir el riesgo. se deben tomar medidas para llevar los Riesgos a la Zona Aceptable o Tolerable, en lo posible. Cuando la Probabilidad del riesgo es media y su Impacto leve, se debe realizar un análisis del costo beneficio con el que se pueda decidir entre reducir el riesgo, asumirlo o compartirlo.</t>
  </si>
  <si>
    <t>Medio</t>
  </si>
  <si>
    <t>Moderado 1</t>
  </si>
  <si>
    <t>Evitar el riesgo, se deben tomar medidas para llevar los Riesgos a la Zona Aceptable o Tolerable, en lo posible. los Riesgos de Impacto leve y Probabilidad alta se previenen.</t>
  </si>
  <si>
    <t>Moderado 2</t>
  </si>
  <si>
    <t>Reducir, Evitar, Compartir o transferir el riesgo. se deben tomar medidas para llevar los Riesgos a la Zona Aceptable o Tolerable, en lo posible. también es viable combinar estas medidas con evitar el riesgo cuando éste presenta una Probabilidad alta y media, y el Impacto es moderado o catastrófico. los Riesgos con Impacto moderado y Probabilidad media, se reduce o se comparte el riesgo, si es posible.</t>
  </si>
  <si>
    <t>Moderado 3</t>
  </si>
  <si>
    <t xml:space="preserve"> Reducir, Compartir o transferir el riesgo. Cuando el riesgo tiene una Probabilidad baja y Impacto catastrófico se debe tratar de compartir el riesgo y evitar la entidad en caso de que éste se presente. Siempre que el riesgo es calificado con Impacto catastrófico la Entidad debe diseñar planes de contingencia, para protegerse en caso de su ocurrencia.</t>
  </si>
  <si>
    <t>Alto</t>
  </si>
  <si>
    <t>Importante 1</t>
  </si>
  <si>
    <t>Reducir, Evitar, Compartir o transferir el riesgo. se deben tomar medidas para llevar los Riesgos a la Zona Aceptable o Tolerable, en lo posible. También es viable combinar estas medidas con evitar el riesgo cuando éste presenta una Probabilidad alta y media, y el Impacto es moderado o catastrófico.</t>
  </si>
  <si>
    <t>Importante 2</t>
  </si>
  <si>
    <t xml:space="preserve"> Reducir, Evitar, Compartir o transferir el riesgo. Se deben tomar medidas para llevar los Riesgos a la Zona Aceptable o Tolerable, en lo posible. También es viable combinar estas medidas con evitar el riesgo cuando éste presenta una Probabilidad alta y media, y el Impacto es moderado o catastrófico. Siempre que el riesgo es calificado con Impacto catastrófico la Entidad debe diseñar planes de contingencia, para protegerse en caso de su ocurrencia.</t>
  </si>
  <si>
    <t>Inaceptable</t>
  </si>
  <si>
    <t>Evitar, Reducir, Compartir o transferir el riesgo. Es aconsejable eliminar la actividad que genera el riesgo en la medida que sea posible, de lo contrario se deben implementar controles de prevención para evitar la Probabilidad del riesgo, de Protección para disminuir el Impacto o compartir o transferir el riesgo si es posible a través de pólizas de seguros u otras opciones que estén disponibles. Siempre que el riesgo sea calificado con Impacto catastrófico la Entidad debe diseñar planes de contingencia, para protegerse en caso de su ocurrencia.</t>
  </si>
  <si>
    <t>CASOS DEL TALLER — léalos antes de diligenciar la hoja 'MAPA DE RIESGOS'</t>
  </si>
  <si>
    <t>1. Docencia — Gestión de Programas Académicos</t>
  </si>
  <si>
    <t>La Oficina de Aseguramiento de la Calidad realiza el trámite de renovación de registro calificado para cada programa académico 1 vez cada 7 años (por programa); la Universidad tiene 18 programas activos, por lo que en promedio se radican 2 a 3 solicitudes de renovación por año. En la última radicación, el documento maestro se entregó con información estadística desactualizada de deserción y empleabilidad, porque el aplicativo de seguimiento a egresados no se había sincronizado con el sistema de Registro y Control Académico en los últimos 8 meses. Si el Ministerio detecta inconsistencias puede negar la renovación o exigir una visita de verificación adicional, afectando la oferta del programa a nivel nacional y su reputación ante aspirantes. Control existente: el líder del proceso revisa manualmente el 10% de los datos del documento maestro antes de radicar.</t>
  </si>
  <si>
    <t>2. Investigación</t>
  </si>
  <si>
    <t>La Dirección de Investigación gestiona desembolsos cada vez que se aprueba un informe de avance (≈15 veces/mes considerando todos los proyectos activos). En un proyecto con financiación externa, el informe financiero final se radicó fuera de plazo porque el investigador principal no cargó los soportes de ejecución presupuestal a tiempo. El ente financiador contempla sanciones de hasta 80 SMLMV e inhabilitación temporal para nuevas convocatorias, afectando la imagen ante la comunidad científica nacional. Control existente: recordatorio por correo electrónico 15 días antes del vencimiento de cada informe.</t>
  </si>
  <si>
    <t>3. Gestión de Estudiantes — Registro y Control Académico</t>
  </si>
  <si>
    <t>Los docentes cargan notas finales en la plataforma académica ≈3 veces por semestre por cada una de las ≈1.200 asignaturas activas (&gt;7.000 cargues/año). Un estudiante radicó un reclamo porque su nota final se registró con un valor distinto al informado en clase, porque el aplicativo no valida un rango numérico permitido (se digitó '35' en vez de '3,5'). El estudiante debió repetir el curso; hubo queja formal ante la Defensoría Universitaria y publicación negativa en redes sociales vista por varios cientos de estudiantes. Control existente: el docente revisa manualmente el reporte de notas antes de cerrar el corte.</t>
  </si>
  <si>
    <t>4. Docencia — Gestión de Profesores (Asignación académica)</t>
  </si>
  <si>
    <t>La asignación académica se realiza 2 veces al año para todos los docentes de la Universidad. En el periodo pasado, un docente sin la especialización requerida fue asignado a una asignatura del núcleo básico de un programa en proceso de acreditación de alta calidad, porque el coordinador asignó la carga manualmente sin cruzar el perfil del docente contra el syllabus. Un par evaluador del CNA detectó la inconsistencia durante la visita, quedando como debilidad en el informe de acreditación. Control existente: Talento Humano valida las hojas de vida solo al momento de la vinculación del docente, no en cada asignación semestral.</t>
  </si>
  <si>
    <t>5. Gestión Financiera — Compras y Suministros</t>
  </si>
  <si>
    <t>El área de Compras tramita ≈10 procesos de contratación al mes (120 al año). En una contratación de mantenimiento de laboratorios, se adquirió un servicio sin verificar que el proveedor tuviera la póliza de responsabilidad civil exigida, porque el profesional de compras no diligenció la lista de chequeo antes de radicar la orden. Durante el servicio se dañó un equipo avaluado en 60 SMLMV, y ante la ausencia de póliza la Universidad asumió el costo total. Control existente: el jefe de Compras revisa y aprueba cada orden de compra antes de su radicación final.</t>
  </si>
  <si>
    <t>6. Gestión Documental</t>
  </si>
  <si>
    <t>El archivo central radica ≈40 expedientes por día hábil (disciplinarios, contractuales, académicos). Un expediente de un proceso disciplinario no fue encontrado al responder una tutela, porque el auxiliar de archivo lo trasladó a otra dependencia sin registrar el préstamo en el sistema. La Universidad no pudo aportar las pruebas a tiempo, hubo fallo desfavorable y publicación en medios locales. Control existente: formato físico de préstamo de documentos diligenciado en portería del archivo.</t>
  </si>
  <si>
    <t>7. Gestión de TI</t>
  </si>
  <si>
    <t>La plataforma virtual (LMS) debe estar disponible 24/7 durante los periodos académicos. Durante la semana de exámenes finales, la plataforma cayó 6 horas continuas porque una actualización de seguridad se aplicó directamente en producción sin ambiente de pruebas. ≈3.500 estudiantes no pudieron presentar sus evaluaciones, generando quejas masivas en redes y afectación reputacional regional. Control existente: TI notifica por correo a los coordinadores antes de aplicar una actualización (no existe ambiente de pruebas obligatorio).</t>
  </si>
  <si>
    <t>8. Bienestar Universitario</t>
  </si>
  <si>
    <t>El servicio médico atiende ≈25 casos diarios. Durante una práctica deportiva institucional, un estudiante sufrió una lesión que requería atención inmediata, pero el desfibrilador externo automático (DEA) del polideportivo no funcionó porque su batería estaba vencida hacía 4 meses (no hay cronograma de mantenimiento preventivo de equipos de emergencia). El estudiante fue trasladado de urgencia a una clínica externa; hubo queja formal ante la Vicerrectoría. Control existente: inspección visual mensual del botiquín de primeros auxilios (no incluye el DEA).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</si>
</sst>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charset val="1"/>
    </font>
    <font>
      <sz val="10"/>
      <name val="Arial"/>
      <family val="2"/>
    </font>
    <font>
      <sz val="10"/>
      <name val="Arial"/>
      <family val="2"/>
      <charset val="1"/>
    </font>
    <font>
      <u/>
      <sz val="10"/>
      <color rgb="FF000000"/>
      <name val="Arial"/>
      <family val="2"/>
      <charset val="1"/>
    </font>
    <font>
      <b/>
      <sz val="12"/>
      <name val="Arial"/>
      <family val="2"/>
      <charset val="1"/>
    </font>
    <font>
      <b/>
      <sz val="10"/>
      <color rgb="FFFFFFFF"/>
      <name val="Arial"/>
      <family val="2"/>
      <charset val="1"/>
    </font>
    <font>
      <sz val="18"/>
      <name val="Arial"/>
      <family val="2"/>
      <charset val="1"/>
    </font>
    <font>
      <b/>
      <sz val="12"/>
      <color rgb="FFFFFFFF"/>
      <name val="Arial"/>
      <family val="2"/>
      <charset val="1"/>
    </font>
    <font>
      <b/>
      <sz val="10"/>
      <name val="Arial"/>
      <family val="2"/>
      <charset val="1"/>
    </font>
    <font>
      <sz val="8"/>
      <name val="Arial"/>
      <family val="2"/>
      <charset val="1"/>
    </font>
    <font>
      <sz val="11"/>
      <name val="Arial"/>
      <family val="2"/>
      <charset val="1"/>
    </font>
    <font>
      <sz val="12"/>
      <name val="Arial"/>
      <family val="2"/>
      <charset val="1"/>
    </font>
    <font>
      <sz val="8"/>
      <color rgb="FFFFFFFF"/>
      <name val="Arial"/>
      <family val="2"/>
      <charset val="1"/>
    </font>
    <font>
      <b/>
      <sz val="8"/>
      <color rgb="FFFCF305"/>
      <name val="Arial"/>
      <family val="2"/>
      <charset val="1"/>
    </font>
    <font>
      <sz val="10"/>
      <color rgb="FFFFFFFF"/>
      <name val="Arial"/>
      <family val="2"/>
      <charset val="1"/>
    </font>
    <font>
      <b/>
      <sz val="14"/>
      <color rgb="FF1F3864"/>
      <name val="Arial"/>
      <family val="2"/>
    </font>
    <font>
      <b/>
      <sz val="11"/>
      <color rgb="FF1E5B33"/>
      <name val="Arial"/>
      <family val="2"/>
    </font>
    <font>
      <sz val="10"/>
      <name val="Arial"/>
      <family val="2"/>
    </font>
  </fonts>
  <fills count="14">
    <fill>
      <patternFill patternType="none"/>
    </fill>
    <fill>
      <patternFill patternType="gray125"/>
    </fill>
    <fill>
      <patternFill patternType="solid">
        <fgColor rgb="FF000000"/>
        <bgColor rgb="FF003300"/>
      </patternFill>
    </fill>
    <fill>
      <patternFill patternType="solid">
        <fgColor rgb="FFFF9900"/>
        <bgColor rgb="FFFFCC00"/>
      </patternFill>
    </fill>
    <fill>
      <patternFill patternType="solid">
        <fgColor rgb="FFFCF305"/>
        <bgColor rgb="FFFFFF00"/>
      </patternFill>
    </fill>
    <fill>
      <patternFill patternType="solid">
        <fgColor rgb="FFFFFFFF"/>
        <bgColor rgb="FFFFFFCC"/>
      </patternFill>
    </fill>
    <fill>
      <patternFill patternType="solid">
        <fgColor rgb="FF00CCFF"/>
        <bgColor rgb="FF00ABEA"/>
      </patternFill>
    </fill>
    <fill>
      <patternFill patternType="solid">
        <fgColor rgb="FF00ABEA"/>
        <bgColor rgb="FF00CCFF"/>
      </patternFill>
    </fill>
    <fill>
      <patternFill patternType="solid">
        <fgColor rgb="FFDD0806"/>
        <bgColor rgb="FF993300"/>
      </patternFill>
    </fill>
    <fill>
      <patternFill patternType="solid">
        <fgColor rgb="FF1FB714"/>
        <bgColor rgb="FF008000"/>
      </patternFill>
    </fill>
    <fill>
      <patternFill patternType="solid">
        <fgColor rgb="FF33CCCC"/>
        <bgColor rgb="FF00CCFF"/>
      </patternFill>
    </fill>
    <fill>
      <patternFill patternType="solid">
        <fgColor rgb="FFFF99CC"/>
        <bgColor rgb="FFFF8080"/>
      </patternFill>
    </fill>
    <fill>
      <patternFill patternType="solid">
        <fgColor rgb="FFFFCC99"/>
        <bgColor rgb="FFC0C0C0"/>
      </patternFill>
    </fill>
    <fill>
      <patternFill patternType="solid">
        <fgColor rgb="FFCCFFCC"/>
        <bgColor rgb="FFCCFFFF"/>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2" fillId="0" borderId="0"/>
    <xf numFmtId="9" fontId="17" fillId="0" borderId="0"/>
  </cellStyleXfs>
  <cellXfs count="84">
    <xf numFmtId="0" fontId="0" fillId="0" borderId="0" xfId="0"/>
    <xf numFmtId="0" fontId="4" fillId="0" borderId="0" xfId="0" applyFont="1" applyAlignment="1">
      <alignment horizontal="center" vertical="center" wrapText="1"/>
    </xf>
    <xf numFmtId="0" fontId="8" fillId="4" borderId="2" xfId="0" applyFont="1" applyFill="1" applyBorder="1" applyAlignment="1">
      <alignment horizontal="center" vertical="center" wrapText="1"/>
    </xf>
    <xf numFmtId="0" fontId="7" fillId="2" borderId="0" xfId="0" applyFont="1" applyFill="1" applyAlignment="1">
      <alignment horizontal="center" vertical="center"/>
    </xf>
    <xf numFmtId="0" fontId="7" fillId="2" borderId="6" xfId="0" applyFont="1" applyFill="1" applyBorder="1" applyAlignment="1">
      <alignment horizontal="center"/>
    </xf>
    <xf numFmtId="0" fontId="2" fillId="0" borderId="0" xfId="0" applyFont="1"/>
    <xf numFmtId="0" fontId="2" fillId="0" borderId="0" xfId="0" applyFont="1" applyAlignment="1">
      <alignment horizontal="justify"/>
    </xf>
    <xf numFmtId="0" fontId="2" fillId="0" borderId="0" xfId="0" applyFont="1" applyAlignment="1">
      <alignment horizontal="center"/>
    </xf>
    <xf numFmtId="0" fontId="6" fillId="0" borderId="0" xfId="0" applyFont="1"/>
    <xf numFmtId="0" fontId="0" fillId="0" borderId="3" xfId="0" applyBorder="1"/>
    <xf numFmtId="0" fontId="0" fillId="0" borderId="4" xfId="0" applyBorder="1"/>
    <xf numFmtId="0" fontId="0" fillId="0" borderId="5" xfId="0" applyBorder="1"/>
    <xf numFmtId="0" fontId="4" fillId="0" borderId="0" xfId="0" applyFont="1"/>
    <xf numFmtId="0" fontId="0" fillId="0" borderId="0" xfId="0" applyAlignment="1">
      <alignment horizontal="center" vertical="center" wrapText="1"/>
    </xf>
    <xf numFmtId="0" fontId="8" fillId="0" borderId="5" xfId="0" applyFont="1" applyBorder="1" applyAlignment="1" applyProtection="1">
      <alignment horizontal="left"/>
      <protection locked="0"/>
    </xf>
    <xf numFmtId="0" fontId="8" fillId="3" borderId="2" xfId="0" applyFont="1" applyFill="1" applyBorder="1" applyAlignment="1">
      <alignment horizontal="center" vertical="center"/>
    </xf>
    <xf numFmtId="0" fontId="8" fillId="3" borderId="2" xfId="0" applyFont="1" applyFill="1" applyBorder="1" applyAlignment="1">
      <alignment horizontal="center" vertical="center" wrapText="1"/>
    </xf>
    <xf numFmtId="0" fontId="8" fillId="3" borderId="2" xfId="0" applyFont="1" applyFill="1" applyBorder="1" applyAlignment="1">
      <alignment horizontal="center" vertical="center" textRotation="90" wrapText="1"/>
    </xf>
    <xf numFmtId="0" fontId="2" fillId="0" borderId="2" xfId="0" applyFont="1" applyBorder="1" applyAlignment="1">
      <alignment horizontal="justify" vertical="center"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2" fillId="5" borderId="2" xfId="0" applyFont="1" applyFill="1" applyBorder="1" applyAlignment="1" applyProtection="1">
      <alignment horizontal="center" vertical="center" wrapText="1"/>
      <protection locked="0"/>
    </xf>
    <xf numFmtId="0" fontId="2" fillId="5" borderId="2" xfId="0" applyFont="1" applyFill="1" applyBorder="1" applyAlignment="1">
      <alignment horizontal="justify" vertical="center" wrapText="1"/>
    </xf>
    <xf numFmtId="0" fontId="2" fillId="5" borderId="2" xfId="0" applyFont="1" applyFill="1" applyBorder="1" applyAlignment="1">
      <alignment horizontal="center" vertical="center" wrapText="1"/>
    </xf>
    <xf numFmtId="0" fontId="9" fillId="5" borderId="2" xfId="0" applyFont="1" applyFill="1" applyBorder="1" applyAlignment="1">
      <alignment horizontal="justify" vertical="center" wrapText="1"/>
    </xf>
    <xf numFmtId="0" fontId="2" fillId="0" borderId="0" xfId="0" applyFont="1" applyAlignment="1">
      <alignment vertical="center" wrapText="1"/>
    </xf>
    <xf numFmtId="0" fontId="0" fillId="0" borderId="2" xfId="0" applyBorder="1" applyAlignment="1">
      <alignment vertical="center" wrapText="1"/>
    </xf>
    <xf numFmtId="0" fontId="0" fillId="0" borderId="2" xfId="0" applyBorder="1" applyAlignment="1">
      <alignment horizontal="center" vertical="center" wrapText="1"/>
    </xf>
    <xf numFmtId="0" fontId="0" fillId="5" borderId="2" xfId="0" applyFill="1" applyBorder="1" applyAlignment="1">
      <alignment horizontal="justify" vertical="center" wrapText="1"/>
    </xf>
    <xf numFmtId="0" fontId="8" fillId="5" borderId="2" xfId="0" applyFont="1" applyFill="1" applyBorder="1" applyAlignment="1" applyProtection="1">
      <alignment horizontal="center" vertical="center" wrapText="1"/>
      <protection locked="0"/>
    </xf>
    <xf numFmtId="0" fontId="2" fillId="0" borderId="0" xfId="0" applyFont="1" applyAlignment="1">
      <alignment horizontal="justify" vertical="top"/>
    </xf>
    <xf numFmtId="0" fontId="2" fillId="0" borderId="0" xfId="0" applyFont="1" applyAlignment="1">
      <alignment horizontal="center" vertical="top"/>
    </xf>
    <xf numFmtId="0" fontId="10" fillId="0" borderId="0" xfId="0" applyFont="1" applyAlignment="1">
      <alignment horizontal="justify" vertical="center" wrapText="1"/>
    </xf>
    <xf numFmtId="0" fontId="10" fillId="0" borderId="0" xfId="0" applyFont="1" applyAlignment="1">
      <alignment vertical="center" wrapText="1"/>
    </xf>
    <xf numFmtId="0" fontId="11" fillId="0" borderId="0" xfId="0" applyFont="1" applyAlignment="1">
      <alignment horizontal="center" vertical="center" wrapText="1"/>
    </xf>
    <xf numFmtId="0" fontId="11" fillId="0" borderId="0" xfId="0" applyFont="1" applyAlignment="1">
      <alignment horizontal="left" vertical="center" wrapText="1"/>
    </xf>
    <xf numFmtId="0" fontId="9" fillId="7" borderId="2" xfId="0" applyFont="1" applyFill="1" applyBorder="1"/>
    <xf numFmtId="0" fontId="9" fillId="7" borderId="2" xfId="0" applyFont="1" applyFill="1" applyBorder="1" applyAlignment="1">
      <alignment horizontal="center"/>
    </xf>
    <xf numFmtId="0" fontId="9" fillId="4" borderId="2" xfId="0" applyFont="1" applyFill="1" applyBorder="1"/>
    <xf numFmtId="9" fontId="9" fillId="4" borderId="2" xfId="0" applyNumberFormat="1" applyFont="1" applyFill="1" applyBorder="1"/>
    <xf numFmtId="0" fontId="12" fillId="8" borderId="2" xfId="0" applyFont="1" applyFill="1" applyBorder="1"/>
    <xf numFmtId="9" fontId="12" fillId="8" borderId="2" xfId="0" applyNumberFormat="1" applyFont="1" applyFill="1" applyBorder="1"/>
    <xf numFmtId="0" fontId="9" fillId="9" borderId="2" xfId="0" applyFont="1" applyFill="1" applyBorder="1"/>
    <xf numFmtId="9" fontId="9" fillId="9" borderId="2" xfId="0" applyNumberFormat="1" applyFont="1" applyFill="1" applyBorder="1"/>
    <xf numFmtId="0" fontId="9" fillId="0" borderId="8" xfId="0" applyFont="1" applyBorder="1" applyAlignment="1">
      <alignment horizontal="center" vertical="center" textRotation="90"/>
    </xf>
    <xf numFmtId="0" fontId="9" fillId="0" borderId="0" xfId="0" applyFont="1"/>
    <xf numFmtId="0" fontId="2" fillId="0" borderId="0" xfId="0" applyFont="1" applyAlignment="1">
      <alignment vertical="center"/>
    </xf>
    <xf numFmtId="0" fontId="14" fillId="0" borderId="0" xfId="0" applyFont="1" applyAlignment="1">
      <alignment vertical="center"/>
    </xf>
    <xf numFmtId="0" fontId="2" fillId="0" borderId="2" xfId="0" applyFont="1" applyBorder="1" applyAlignment="1">
      <alignment vertical="center" textRotation="90"/>
    </xf>
    <xf numFmtId="0" fontId="2" fillId="0" borderId="2" xfId="0" applyFont="1" applyBorder="1" applyAlignment="1">
      <alignment horizontal="center" vertical="center" textRotation="90"/>
    </xf>
    <xf numFmtId="0" fontId="2" fillId="0" borderId="2" xfId="0" applyFont="1" applyBorder="1" applyAlignment="1">
      <alignment vertical="center" textRotation="90" wrapText="1"/>
    </xf>
    <xf numFmtId="0" fontId="2" fillId="0" borderId="2" xfId="0" applyFont="1" applyBorder="1" applyAlignment="1">
      <alignment vertical="center"/>
    </xf>
    <xf numFmtId="0" fontId="14" fillId="0" borderId="0" xfId="0" applyFont="1"/>
    <xf numFmtId="0" fontId="2" fillId="9" borderId="2" xfId="0" applyFont="1" applyFill="1" applyBorder="1" applyAlignment="1">
      <alignment horizontal="center" vertical="center"/>
    </xf>
    <xf numFmtId="9" fontId="0" fillId="9" borderId="2" xfId="0" applyNumberFormat="1" applyFill="1" applyBorder="1" applyAlignment="1">
      <alignment horizontal="center" vertical="center"/>
    </xf>
    <xf numFmtId="0" fontId="9" fillId="9" borderId="2" xfId="0" applyFont="1" applyFill="1" applyBorder="1" applyAlignment="1">
      <alignment vertical="center" wrapText="1"/>
    </xf>
    <xf numFmtId="0" fontId="2" fillId="4" borderId="2" xfId="0" applyFont="1" applyFill="1" applyBorder="1" applyAlignment="1">
      <alignment horizontal="center" vertical="center"/>
    </xf>
    <xf numFmtId="9" fontId="0" fillId="4" borderId="2" xfId="0" applyNumberFormat="1" applyFill="1" applyBorder="1" applyAlignment="1">
      <alignment horizontal="center" vertical="center"/>
    </xf>
    <xf numFmtId="0" fontId="9" fillId="4" borderId="2" xfId="0" applyFont="1" applyFill="1" applyBorder="1" applyAlignment="1">
      <alignment vertical="center" wrapText="1"/>
    </xf>
    <xf numFmtId="0" fontId="14" fillId="8" borderId="2" xfId="0" applyFont="1" applyFill="1" applyBorder="1" applyAlignment="1">
      <alignment horizontal="center" vertical="center"/>
    </xf>
    <xf numFmtId="9" fontId="14" fillId="8" borderId="2" xfId="0" applyNumberFormat="1" applyFont="1" applyFill="1" applyBorder="1" applyAlignment="1">
      <alignment horizontal="center" vertical="center"/>
    </xf>
    <xf numFmtId="0" fontId="12" fillId="8" borderId="2" xfId="0" applyFont="1" applyFill="1" applyBorder="1" applyAlignment="1">
      <alignment vertical="center" wrapText="1"/>
    </xf>
    <xf numFmtId="0" fontId="15" fillId="0" borderId="0" xfId="0" applyFont="1"/>
    <xf numFmtId="0" fontId="16" fillId="0" borderId="0" xfId="0" applyFont="1" applyAlignment="1">
      <alignment vertical="top" wrapText="1"/>
    </xf>
    <xf numFmtId="0" fontId="0" fillId="0" borderId="0" xfId="0" applyAlignment="1">
      <alignment vertical="top" wrapText="1"/>
    </xf>
    <xf numFmtId="0" fontId="7" fillId="2" borderId="0" xfId="0" applyFont="1" applyFill="1" applyAlignment="1">
      <alignment horizontal="center" vertical="center"/>
    </xf>
    <xf numFmtId="0" fontId="4" fillId="0" borderId="2" xfId="0" applyFont="1" applyBorder="1" applyAlignment="1">
      <alignment horizontal="center" wrapText="1"/>
    </xf>
    <xf numFmtId="0" fontId="5" fillId="2" borderId="5" xfId="0" applyFont="1" applyFill="1" applyBorder="1" applyAlignment="1" applyProtection="1">
      <alignment horizontal="center" vertical="center"/>
      <protection locked="0"/>
    </xf>
    <xf numFmtId="0" fontId="8" fillId="4" borderId="2" xfId="0" applyFont="1" applyFill="1" applyBorder="1" applyAlignment="1">
      <alignment horizontal="center" vertical="center" wrapText="1"/>
    </xf>
    <xf numFmtId="0" fontId="2" fillId="0" borderId="7" xfId="0" applyFont="1" applyBorder="1" applyAlignment="1">
      <alignment horizontal="center" vertical="center" wrapText="1"/>
    </xf>
    <xf numFmtId="0" fontId="3" fillId="2" borderId="1" xfId="0" applyFont="1" applyFill="1" applyBorder="1" applyAlignment="1">
      <alignment horizontal="center"/>
    </xf>
    <xf numFmtId="0" fontId="4" fillId="0" borderId="2" xfId="0" applyFont="1" applyBorder="1" applyAlignment="1">
      <alignment horizontal="center" vertical="center" wrapText="1"/>
    </xf>
    <xf numFmtId="0" fontId="5" fillId="2" borderId="2" xfId="0" applyFont="1" applyFill="1" applyBorder="1" applyAlignment="1">
      <alignment horizontal="center" vertical="center" wrapText="1"/>
    </xf>
    <xf numFmtId="0" fontId="7" fillId="2" borderId="6" xfId="0" applyFont="1" applyFill="1" applyBorder="1" applyAlignment="1">
      <alignment horizontal="center"/>
    </xf>
    <xf numFmtId="0" fontId="4" fillId="0" borderId="10" xfId="0" applyFont="1" applyBorder="1" applyAlignment="1">
      <alignment horizontal="center"/>
    </xf>
    <xf numFmtId="0" fontId="4" fillId="0" borderId="11" xfId="0" applyFont="1" applyBorder="1" applyAlignment="1">
      <alignment horizontal="center"/>
    </xf>
    <xf numFmtId="0" fontId="4" fillId="0" borderId="12" xfId="0" applyFont="1" applyBorder="1" applyAlignment="1">
      <alignment horizontal="center"/>
    </xf>
    <xf numFmtId="0" fontId="9" fillId="12" borderId="2" xfId="0" applyFont="1" applyFill="1" applyBorder="1" applyAlignment="1">
      <alignment horizontal="center"/>
    </xf>
    <xf numFmtId="0" fontId="2" fillId="13" borderId="2" xfId="0" applyFont="1" applyFill="1" applyBorder="1" applyAlignment="1">
      <alignment horizontal="center"/>
    </xf>
    <xf numFmtId="0" fontId="2" fillId="0" borderId="2" xfId="0" applyFont="1" applyBorder="1" applyAlignment="1">
      <alignment horizontal="center" vertical="center"/>
    </xf>
    <xf numFmtId="0" fontId="4" fillId="0" borderId="0" xfId="0" applyFont="1" applyAlignment="1">
      <alignment horizontal="center" vertical="center" wrapText="1"/>
    </xf>
    <xf numFmtId="0" fontId="9" fillId="6" borderId="2" xfId="0" applyFont="1" applyFill="1" applyBorder="1" applyAlignment="1">
      <alignment horizontal="center" vertical="center" textRotation="90"/>
    </xf>
    <xf numFmtId="0" fontId="13" fillId="10" borderId="9" xfId="0" applyFont="1" applyFill="1" applyBorder="1" applyAlignment="1">
      <alignment horizontal="center" vertical="center"/>
    </xf>
    <xf numFmtId="0" fontId="9" fillId="11" borderId="2" xfId="0" applyFont="1" applyFill="1" applyBorder="1" applyAlignment="1">
      <alignment horizontal="center"/>
    </xf>
  </cellXfs>
  <cellStyles count="3">
    <cellStyle name="Normal" xfId="0" builtinId="0"/>
    <cellStyle name="Normal 2" xfId="1" xr:uid="{00000000-0005-0000-0000-000006000000}"/>
    <cellStyle name="Porcentual 2" xfId="2" xr:uid="{00000000-0005-0000-0000-000007000000}"/>
  </cellStyles>
  <dxfs count="6">
    <dxf>
      <font>
        <color rgb="FFFFFFFF"/>
        <name val="Arial"/>
        <charset val="1"/>
      </font>
      <fill>
        <patternFill>
          <bgColor rgb="FFDD0806"/>
        </patternFill>
      </fill>
    </dxf>
    <dxf>
      <font>
        <color rgb="FF000000"/>
        <name val="Arial"/>
        <charset val="1"/>
      </font>
      <fill>
        <patternFill>
          <bgColor rgb="FFFCF305"/>
        </patternFill>
      </fill>
    </dxf>
    <dxf>
      <font>
        <color rgb="FFFFFFFF"/>
        <name val="Arial"/>
        <charset val="1"/>
      </font>
      <fill>
        <patternFill>
          <bgColor rgb="FF1FB714"/>
        </patternFill>
      </fill>
    </dxf>
    <dxf>
      <font>
        <color rgb="FFFFFFFF"/>
        <name val="Arial"/>
        <charset val="1"/>
      </font>
      <fill>
        <patternFill>
          <bgColor rgb="FFDD0806"/>
        </patternFill>
      </fill>
    </dxf>
    <dxf>
      <font>
        <color rgb="FF000000"/>
        <name val="Arial"/>
        <charset val="1"/>
      </font>
      <fill>
        <patternFill>
          <bgColor rgb="FFFCF305"/>
        </patternFill>
      </fill>
    </dxf>
    <dxf>
      <font>
        <color rgb="FFFFFFFF"/>
        <name val="Arial"/>
        <charset val="1"/>
      </font>
      <fill>
        <patternFill>
          <bgColor rgb="FF1FB714"/>
        </patternFill>
      </fill>
    </dxf>
  </dxfs>
  <tableStyles count="0" defaultTableStyle="TableStyleMedium2" defaultPivotStyle="PivotStyleLight16"/>
  <colors>
    <indexedColors>
      <rgbColor rgb="FF000000"/>
      <rgbColor rgb="FFFFFFFF"/>
      <rgbColor rgb="FFDD0806"/>
      <rgbColor rgb="FF00FF00"/>
      <rgbColor rgb="FF0000FF"/>
      <rgbColor rgb="FFFCF305"/>
      <rgbColor rgb="FFFF00FF"/>
      <rgbColor rgb="FF00FFFF"/>
      <rgbColor rgb="FF800000"/>
      <rgbColor rgb="FF008000"/>
      <rgbColor rgb="FF000080"/>
      <rgbColor rgb="FF808000"/>
      <rgbColor rgb="FF800080"/>
      <rgbColor rgb="FF00ABEA"/>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864"/>
      <rgbColor rgb="FF1FB714"/>
      <rgbColor rgb="FF003300"/>
      <rgbColor rgb="FF333300"/>
      <rgbColor rgb="FF993300"/>
      <rgbColor rgb="FF993366"/>
      <rgbColor rgb="FF333399"/>
      <rgbColor rgb="FF1E5B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s://maccalidad.com/" TargetMode="External"/><Relationship Id="rId6" Type="http://schemas.openxmlformats.org/officeDocument/2006/relationships/image" Target="../media/image5.png"/><Relationship Id="rId5" Type="http://schemas.openxmlformats.org/officeDocument/2006/relationships/image" Target="../media/image4.png"/><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351720</xdr:colOff>
      <xdr:row>0</xdr:row>
      <xdr:rowOff>37800</xdr:rowOff>
    </xdr:from>
    <xdr:to>
      <xdr:col>2</xdr:col>
      <xdr:colOff>681840</xdr:colOff>
      <xdr:row>5</xdr:row>
      <xdr:rowOff>88200</xdr:rowOff>
    </xdr:to>
    <xdr:pic>
      <xdr:nvPicPr>
        <xdr:cNvPr id="2" name="Imagen 5">
          <a:hlinkClick xmlns:r="http://schemas.openxmlformats.org/officeDocument/2006/relationships" r:id="rId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2"/>
        <a:stretch/>
      </xdr:blipFill>
      <xdr:spPr>
        <a:xfrm>
          <a:off x="562680" y="37800"/>
          <a:ext cx="2866680" cy="964800"/>
        </a:xfrm>
        <a:prstGeom prst="rect">
          <a:avLst/>
        </a:prstGeom>
        <a:ln w="0">
          <a:noFill/>
        </a:ln>
      </xdr:spPr>
    </xdr:pic>
    <xdr:clientData/>
  </xdr:twoCellAnchor>
  <xdr:twoCellAnchor editAs="oneCell">
    <xdr:from>
      <xdr:col>0</xdr:col>
      <xdr:colOff>0</xdr:colOff>
      <xdr:row>16</xdr:row>
      <xdr:rowOff>660740</xdr:rowOff>
    </xdr:from>
    <xdr:to>
      <xdr:col>5</xdr:col>
      <xdr:colOff>63500</xdr:colOff>
      <xdr:row>24</xdr:row>
      <xdr:rowOff>113480</xdr:rowOff>
    </xdr:to>
    <xdr:pic>
      <xdr:nvPicPr>
        <xdr:cNvPr id="3" name="Imagen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3"/>
        <a:stretch/>
      </xdr:blipFill>
      <xdr:spPr>
        <a:xfrm>
          <a:off x="0" y="7442540"/>
          <a:ext cx="8229600" cy="3567540"/>
        </a:xfrm>
        <a:prstGeom prst="rect">
          <a:avLst/>
        </a:prstGeom>
        <a:ln w="0">
          <a:noFill/>
        </a:ln>
      </xdr:spPr>
    </xdr:pic>
    <xdr:clientData/>
  </xdr:twoCellAnchor>
  <xdr:twoCellAnchor editAs="oneCell">
    <xdr:from>
      <xdr:col>6</xdr:col>
      <xdr:colOff>23040</xdr:colOff>
      <xdr:row>18</xdr:row>
      <xdr:rowOff>75960</xdr:rowOff>
    </xdr:from>
    <xdr:to>
      <xdr:col>9</xdr:col>
      <xdr:colOff>539280</xdr:colOff>
      <xdr:row>34</xdr:row>
      <xdr:rowOff>11880</xdr:rowOff>
    </xdr:to>
    <xdr:pic>
      <xdr:nvPicPr>
        <xdr:cNvPr id="4" name="Imagen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4"/>
        <a:stretch/>
      </xdr:blipFill>
      <xdr:spPr>
        <a:xfrm>
          <a:off x="8151120" y="8753400"/>
          <a:ext cx="3404880" cy="3974400"/>
        </a:xfrm>
        <a:prstGeom prst="rect">
          <a:avLst/>
        </a:prstGeom>
        <a:ln w="0">
          <a:noFill/>
        </a:ln>
      </xdr:spPr>
    </xdr:pic>
    <xdr:clientData/>
  </xdr:twoCellAnchor>
  <xdr:twoCellAnchor editAs="oneCell">
    <xdr:from>
      <xdr:col>9</xdr:col>
      <xdr:colOff>481320</xdr:colOff>
      <xdr:row>17</xdr:row>
      <xdr:rowOff>88920</xdr:rowOff>
    </xdr:from>
    <xdr:to>
      <xdr:col>15</xdr:col>
      <xdr:colOff>1918320</xdr:colOff>
      <xdr:row>36</xdr:row>
      <xdr:rowOff>125640</xdr:rowOff>
    </xdr:to>
    <xdr:pic>
      <xdr:nvPicPr>
        <xdr:cNvPr id="5" name="Imagen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5"/>
        <a:stretch/>
      </xdr:blipFill>
      <xdr:spPr>
        <a:xfrm>
          <a:off x="11498040" y="7880400"/>
          <a:ext cx="4497120" cy="5284800"/>
        </a:xfrm>
        <a:prstGeom prst="rect">
          <a:avLst/>
        </a:prstGeom>
        <a:ln w="0">
          <a:noFill/>
        </a:ln>
      </xdr:spPr>
    </xdr:pic>
    <xdr:clientData/>
  </xdr:twoCellAnchor>
  <xdr:twoCellAnchor editAs="oneCell">
    <xdr:from>
      <xdr:col>1</xdr:col>
      <xdr:colOff>882840</xdr:colOff>
      <xdr:row>25</xdr:row>
      <xdr:rowOff>139720</xdr:rowOff>
    </xdr:from>
    <xdr:to>
      <xdr:col>3</xdr:col>
      <xdr:colOff>1495200</xdr:colOff>
      <xdr:row>35</xdr:row>
      <xdr:rowOff>49240</xdr:rowOff>
    </xdr:to>
    <xdr:pic>
      <xdr:nvPicPr>
        <xdr:cNvPr id="6" name="Imagen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6"/>
        <a:stretch/>
      </xdr:blipFill>
      <xdr:spPr>
        <a:xfrm>
          <a:off x="1111440" y="11188720"/>
          <a:ext cx="4904960" cy="1433520"/>
        </a:xfrm>
        <a:prstGeom prst="rect">
          <a:avLst/>
        </a:prstGeom>
        <a:ln w="0">
          <a:noFill/>
        </a:ln>
      </xdr:spPr>
    </xdr:pic>
    <xdr:clientData/>
  </xdr:twoCellAnchor>
</xdr:wsDr>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maccalidad.com/"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W45"/>
  <sheetViews>
    <sheetView tabSelected="1" zoomScaleNormal="100" workbookViewId="0">
      <selection activeCell="D9" sqref="D9:Q9"/>
    </sheetView>
  </sheetViews>
  <sheetFormatPr baseColWidth="10" defaultColWidth="11.5" defaultRowHeight="13" x14ac:dyDescent="0.15"/>
  <cols>
    <col min="1" max="1" width="3" style="5" customWidth="1"/>
    <col min="2" max="2" width="36" style="6" customWidth="1"/>
    <col min="3" max="3" width="20.33203125" style="6" customWidth="1"/>
    <col min="4" max="4" width="37.33203125" style="6" customWidth="1"/>
    <col min="5" max="5" width="10.5" style="7" customWidth="1"/>
    <col min="6" max="6" width="8.1640625" style="7" customWidth="1"/>
    <col min="7" max="7" width="12" style="5" customWidth="1"/>
    <col min="8" max="8" width="12.6640625" style="5" hidden="1" customWidth="1"/>
    <col min="9" max="9" width="29" style="5" customWidth="1"/>
    <col min="10" max="10" width="9.6640625" style="7" customWidth="1"/>
    <col min="11" max="11" width="11" style="7" customWidth="1"/>
    <col min="12" max="13" width="5.6640625" style="7" customWidth="1"/>
    <col min="14" max="14" width="13.5" style="7" customWidth="1"/>
    <col min="15" max="15" width="12.6640625" style="5" hidden="1" customWidth="1"/>
    <col min="16" max="16" width="39.6640625" style="5" customWidth="1"/>
    <col min="17" max="17" width="26.1640625" style="5" customWidth="1"/>
    <col min="18" max="18" width="10.1640625" style="5" customWidth="1"/>
    <col min="19" max="19" width="29.33203125" style="5" customWidth="1"/>
    <col min="20" max="257" width="11.5" style="5"/>
  </cols>
  <sheetData>
    <row r="1" spans="1:21" s="8" customFormat="1" ht="12.75" customHeight="1" x14ac:dyDescent="0.25">
      <c r="A1" s="70" t="s">
        <v>0</v>
      </c>
      <c r="B1" s="70"/>
      <c r="C1" s="70"/>
      <c r="D1" s="71" t="s">
        <v>1</v>
      </c>
      <c r="E1" s="71"/>
      <c r="F1" s="71"/>
      <c r="G1" s="71"/>
      <c r="H1" s="71"/>
      <c r="I1" s="71"/>
      <c r="J1" s="71"/>
      <c r="K1" s="71"/>
      <c r="L1" s="71"/>
      <c r="M1" s="71"/>
      <c r="N1" s="71"/>
      <c r="O1" s="71"/>
      <c r="P1" s="71"/>
      <c r="Q1" s="71"/>
      <c r="R1" s="71"/>
      <c r="S1" s="72" t="s">
        <v>2</v>
      </c>
    </row>
    <row r="2" spans="1:21" ht="12.75" customHeight="1" x14ac:dyDescent="0.15">
      <c r="A2" s="70"/>
      <c r="B2" s="70"/>
      <c r="C2" s="70"/>
      <c r="D2" s="71"/>
      <c r="E2" s="71"/>
      <c r="F2" s="71"/>
      <c r="G2" s="71"/>
      <c r="H2" s="71"/>
      <c r="I2" s="71"/>
      <c r="J2" s="71"/>
      <c r="K2" s="71"/>
      <c r="L2" s="71"/>
      <c r="M2" s="71"/>
      <c r="N2" s="71"/>
      <c r="O2" s="71"/>
      <c r="P2" s="71"/>
      <c r="Q2" s="71"/>
      <c r="R2" s="71"/>
      <c r="S2" s="72"/>
    </row>
    <row r="3" spans="1:21" ht="12.75" customHeight="1" x14ac:dyDescent="0.15">
      <c r="A3" s="70"/>
      <c r="B3" s="70"/>
      <c r="C3" s="70"/>
      <c r="D3" s="71"/>
      <c r="E3" s="71"/>
      <c r="F3" s="71"/>
      <c r="G3" s="71"/>
      <c r="H3" s="71"/>
      <c r="I3" s="71"/>
      <c r="J3" s="71"/>
      <c r="K3" s="71"/>
      <c r="L3" s="71"/>
      <c r="M3" s="71"/>
      <c r="N3" s="71"/>
      <c r="O3" s="71"/>
      <c r="P3" s="71"/>
      <c r="Q3" s="71"/>
      <c r="R3" s="71"/>
      <c r="S3" s="72"/>
    </row>
    <row r="4" spans="1:21" ht="12.75" customHeight="1" x14ac:dyDescent="0.15">
      <c r="A4" s="70"/>
      <c r="B4" s="70"/>
      <c r="C4" s="70"/>
      <c r="D4" s="71"/>
      <c r="E4" s="71"/>
      <c r="F4" s="71"/>
      <c r="G4" s="71"/>
      <c r="H4" s="71"/>
      <c r="I4" s="71"/>
      <c r="J4" s="71"/>
      <c r="K4" s="71"/>
      <c r="L4" s="71"/>
      <c r="M4" s="71"/>
      <c r="N4" s="71"/>
      <c r="O4" s="71"/>
      <c r="P4" s="71"/>
      <c r="Q4" s="71"/>
      <c r="R4" s="71"/>
      <c r="S4" s="72"/>
    </row>
    <row r="5" spans="1:21" ht="21" customHeight="1" x14ac:dyDescent="0.15">
      <c r="A5" s="70"/>
      <c r="B5" s="70"/>
      <c r="C5" s="70"/>
      <c r="D5" s="71"/>
      <c r="E5" s="71"/>
      <c r="F5" s="71"/>
      <c r="G5" s="71"/>
      <c r="H5" s="71"/>
      <c r="I5" s="71"/>
      <c r="J5" s="71"/>
      <c r="K5" s="71"/>
      <c r="L5" s="71"/>
      <c r="M5" s="71"/>
      <c r="N5" s="71"/>
      <c r="O5" s="71"/>
      <c r="P5" s="71"/>
      <c r="Q5" s="71"/>
      <c r="R5" s="71"/>
      <c r="S5" s="72"/>
    </row>
    <row r="6" spans="1:21" ht="12.75" customHeight="1" x14ac:dyDescent="0.15">
      <c r="A6" s="70"/>
      <c r="B6" s="70"/>
      <c r="C6" s="70"/>
      <c r="D6" s="71"/>
      <c r="E6" s="71"/>
      <c r="F6" s="71"/>
      <c r="G6" s="71"/>
      <c r="H6" s="71"/>
      <c r="I6" s="71"/>
      <c r="J6" s="71"/>
      <c r="K6" s="71"/>
      <c r="L6" s="71"/>
      <c r="M6" s="71"/>
      <c r="N6" s="71"/>
      <c r="O6" s="71"/>
      <c r="P6" s="71"/>
      <c r="Q6" s="71"/>
      <c r="R6" s="71"/>
      <c r="S6" s="72"/>
    </row>
    <row r="7" spans="1:21" ht="12.75" customHeight="1" x14ac:dyDescent="0.15">
      <c r="A7" s="70"/>
      <c r="B7" s="70"/>
      <c r="C7" s="70"/>
      <c r="D7" s="71"/>
      <c r="E7" s="71"/>
      <c r="F7" s="71"/>
      <c r="G7" s="71"/>
      <c r="H7" s="71"/>
      <c r="I7" s="71"/>
      <c r="J7" s="71"/>
      <c r="K7" s="71"/>
      <c r="L7" s="71"/>
      <c r="M7" s="71"/>
      <c r="N7" s="71"/>
      <c r="O7" s="71"/>
      <c r="P7" s="71"/>
      <c r="Q7" s="71"/>
      <c r="R7" s="71"/>
      <c r="S7" s="72"/>
    </row>
    <row r="8" spans="1:21" ht="12.75" customHeight="1" x14ac:dyDescent="0.15">
      <c r="A8" s="9"/>
      <c r="B8" s="10"/>
      <c r="C8" s="11"/>
      <c r="D8" s="71"/>
      <c r="E8" s="71"/>
      <c r="F8" s="71"/>
      <c r="G8" s="71"/>
      <c r="H8" s="71"/>
      <c r="I8" s="71"/>
      <c r="J8" s="71"/>
      <c r="K8" s="71"/>
      <c r="L8" s="71"/>
      <c r="M8" s="71"/>
      <c r="N8" s="71"/>
      <c r="O8" s="71"/>
      <c r="P8" s="71"/>
      <c r="Q8" s="71"/>
      <c r="R8" s="71"/>
      <c r="S8" s="72"/>
    </row>
    <row r="9" spans="1:21" ht="22.5" customHeight="1" x14ac:dyDescent="0.2">
      <c r="A9" s="73" t="s">
        <v>3</v>
      </c>
      <c r="B9" s="73"/>
      <c r="C9" s="4"/>
      <c r="D9" s="74"/>
      <c r="E9" s="75"/>
      <c r="F9" s="75"/>
      <c r="G9" s="75"/>
      <c r="H9" s="75"/>
      <c r="I9" s="75"/>
      <c r="J9" s="75"/>
      <c r="K9" s="75"/>
      <c r="L9" s="75"/>
      <c r="M9" s="75"/>
      <c r="N9" s="75"/>
      <c r="O9" s="75"/>
      <c r="P9" s="75"/>
      <c r="Q9" s="76"/>
      <c r="R9" s="12"/>
      <c r="S9" s="13"/>
    </row>
    <row r="10" spans="1:21" ht="36" customHeight="1" x14ac:dyDescent="0.2">
      <c r="A10" s="65" t="s">
        <v>4</v>
      </c>
      <c r="B10" s="65"/>
      <c r="C10" s="3"/>
      <c r="D10" s="66"/>
      <c r="E10" s="66"/>
      <c r="F10" s="66"/>
      <c r="G10" s="66"/>
      <c r="H10" s="66"/>
      <c r="I10" s="66"/>
      <c r="J10" s="66"/>
      <c r="K10" s="66"/>
      <c r="L10" s="66"/>
      <c r="M10" s="66"/>
      <c r="N10" s="66"/>
      <c r="O10" s="66"/>
      <c r="P10" s="66"/>
      <c r="Q10" s="66"/>
      <c r="R10" s="12"/>
      <c r="S10" s="13"/>
    </row>
    <row r="11" spans="1:21" s="5" customFormat="1" ht="25.5" customHeight="1" x14ac:dyDescent="0.15">
      <c r="A11" s="14"/>
      <c r="B11" s="67" t="s">
        <v>5</v>
      </c>
      <c r="C11" s="67"/>
      <c r="D11" s="67"/>
      <c r="E11" s="67"/>
      <c r="F11" s="67"/>
      <c r="G11" s="67"/>
      <c r="H11" s="67"/>
      <c r="I11" s="67"/>
      <c r="J11" s="67"/>
      <c r="K11" s="67"/>
      <c r="L11" s="67"/>
      <c r="M11" s="67"/>
      <c r="N11" s="67"/>
      <c r="O11" s="14"/>
      <c r="P11" s="14"/>
    </row>
    <row r="12" spans="1:21" ht="70.5" customHeight="1" x14ac:dyDescent="0.15">
      <c r="A12" s="15" t="s">
        <v>6</v>
      </c>
      <c r="B12" s="16" t="s">
        <v>7</v>
      </c>
      <c r="C12" s="16" t="s">
        <v>8</v>
      </c>
      <c r="D12" s="16" t="s">
        <v>9</v>
      </c>
      <c r="E12" s="17" t="s">
        <v>10</v>
      </c>
      <c r="F12" s="17" t="s">
        <v>11</v>
      </c>
      <c r="G12" s="16" t="s">
        <v>12</v>
      </c>
      <c r="H12" s="16" t="s">
        <v>12</v>
      </c>
      <c r="I12" s="16" t="s">
        <v>13</v>
      </c>
      <c r="J12" s="17" t="s">
        <v>14</v>
      </c>
      <c r="K12" s="17" t="s">
        <v>15</v>
      </c>
      <c r="L12" s="17" t="s">
        <v>16</v>
      </c>
      <c r="M12" s="17" t="s">
        <v>17</v>
      </c>
      <c r="N12" s="16" t="s">
        <v>18</v>
      </c>
      <c r="O12" s="16"/>
      <c r="P12" s="16" t="s">
        <v>19</v>
      </c>
      <c r="Q12" s="2" t="s">
        <v>20</v>
      </c>
      <c r="R12" s="2" t="s">
        <v>21</v>
      </c>
      <c r="S12" s="2" t="s">
        <v>22</v>
      </c>
      <c r="T12" s="68" t="s">
        <v>23</v>
      </c>
      <c r="U12" s="68"/>
    </row>
    <row r="13" spans="1:21" s="25" customFormat="1" ht="69.75" customHeight="1" x14ac:dyDescent="0.15">
      <c r="A13" s="18">
        <v>1</v>
      </c>
      <c r="B13" s="19"/>
      <c r="C13" s="20"/>
      <c r="D13" s="20"/>
      <c r="E13" s="21"/>
      <c r="F13" s="21"/>
      <c r="G13" s="22" t="str">
        <f>IF(OR(E13="",F13=""),"",IF(AND(E13=2,F13=5),+'Tabla de Vulnerabilidades'!$P$14,IF(AND(E13=1,F13=20),+'Tabla de Vulnerabilidades'!$P$17,VLOOKUP(+E13*F13/60,'Tabla de Vulnerabilidades'!$N$11:$Q$20,3,FALSE()))))</f>
        <v/>
      </c>
      <c r="H13" s="22" t="str">
        <f>IFERROR(VLOOKUP(+E13*F13/60,'Tabla de Vulnerabilidades'!$N$11:$O$20,2,FALSE()),"")</f>
        <v/>
      </c>
      <c r="I13" s="23"/>
      <c r="J13" s="21"/>
      <c r="K13" s="21"/>
      <c r="L13" s="23" t="str">
        <f t="shared" ref="L13:L20" si="0">IF(E13="","",IF(E13=1,1,IF(J13="si",+E13-1,+E13)))</f>
        <v/>
      </c>
      <c r="M13" s="23" t="str">
        <f t="shared" ref="M13:M20" si="1">IF(F13="","",IF(F13=5,5,IF(K13="si",+F13/2,+F13)))</f>
        <v/>
      </c>
      <c r="N13" s="22" t="str">
        <f>IF(OR(E13="",F13=""),"",IF(AND(L13=2,M13=5),+'Tabla de Vulnerabilidades'!$P$14,IF(AND(L13=1,M13=20),+'Tabla de Vulnerabilidades'!$P$17,VLOOKUP(+L13*M13/60,'Tabla de Vulnerabilidades'!$N$11:$Q$20,3,FALSE()))))</f>
        <v/>
      </c>
      <c r="O13" s="22" t="str">
        <f>IFERROR(VLOOKUP(+L13*M13/60,'Tabla de Vulnerabilidades'!$N$11:$O$20,2,FALSE()),"")</f>
        <v/>
      </c>
      <c r="P13" s="24" t="str">
        <f>IF(OR(E13="",F13=""),"",IF(AND(L13=2,M13=5),+'Tabla de Vulnerabilidades'!$Q$14,IF(AND(L13=1,M13=20),+'Tabla de Vulnerabilidades'!$Q$17,VLOOKUP(+L13*M13/60,'Tabla de Vulnerabilidades'!$N$11:$Q$20,4,FALSE()))))</f>
        <v/>
      </c>
      <c r="Q13" s="18"/>
      <c r="R13" s="18"/>
      <c r="S13" s="19"/>
      <c r="T13" s="69"/>
      <c r="U13" s="69"/>
    </row>
    <row r="14" spans="1:21" s="25" customFormat="1" ht="69.75" customHeight="1" x14ac:dyDescent="0.15">
      <c r="A14" s="18">
        <v>2</v>
      </c>
      <c r="B14" s="19"/>
      <c r="C14" s="20"/>
      <c r="D14" s="20"/>
      <c r="E14" s="21"/>
      <c r="F14" s="21"/>
      <c r="G14" s="22" t="str">
        <f>IF(OR(E14="",F14=""),"",IF(AND(E14=2,F14=5),+'Tabla de Vulnerabilidades'!$P$14,IF(AND(E14=1,F14=20),+'Tabla de Vulnerabilidades'!$P$17,VLOOKUP(+E14*F14/60,'Tabla de Vulnerabilidades'!$N$11:$Q$20,3,FALSE()))))</f>
        <v/>
      </c>
      <c r="H14" s="22" t="str">
        <f>IFERROR(VLOOKUP(+E14*F14/60,'Tabla de Vulnerabilidades'!$N$11:$O$20,2,FALSE()),"")</f>
        <v/>
      </c>
      <c r="I14" s="22"/>
      <c r="J14" s="21"/>
      <c r="K14" s="21"/>
      <c r="L14" s="23" t="str">
        <f t="shared" si="0"/>
        <v/>
      </c>
      <c r="M14" s="23" t="str">
        <f t="shared" si="1"/>
        <v/>
      </c>
      <c r="N14" s="22" t="str">
        <f>IF(OR(E14="",F14=""),"",IF(AND(L14=2,M14=5),+'Tabla de Vulnerabilidades'!$P$14,IF(AND(L14=1,M14=20),+'Tabla de Vulnerabilidades'!$P$17,VLOOKUP(+L14*M14/60,'Tabla de Vulnerabilidades'!$N$11:$Q$20,3,FALSE()))))</f>
        <v/>
      </c>
      <c r="O14" s="22" t="str">
        <f>IFERROR(VLOOKUP(+L14*M14/60,'Tabla de Vulnerabilidades'!$N$11:$O$20,2,FALSE()),"")</f>
        <v/>
      </c>
      <c r="P14" s="24" t="str">
        <f>IF(OR(E14="",F14=""),"",IF(AND(L14=2,M14=5),+'Tabla de Vulnerabilidades'!$Q$14,IF(AND(L14=1,M14=20),+'Tabla de Vulnerabilidades'!$Q$17,VLOOKUP(+L14*M14/60,'Tabla de Vulnerabilidades'!$N$11:$Q$20,4,FALSE()))))</f>
        <v/>
      </c>
      <c r="Q14" s="18"/>
      <c r="R14" s="18"/>
      <c r="S14" s="19"/>
    </row>
    <row r="15" spans="1:21" s="25" customFormat="1" ht="69.75" customHeight="1" x14ac:dyDescent="0.15">
      <c r="A15" s="18">
        <v>3</v>
      </c>
      <c r="B15" s="26"/>
      <c r="C15" s="27"/>
      <c r="D15" s="27"/>
      <c r="E15" s="21"/>
      <c r="F15" s="21"/>
      <c r="G15" s="22" t="str">
        <f>IF(OR(E15="",F15=""),"",IF(AND(E15=2,F15=5),+'Tabla de Vulnerabilidades'!$P$14,IF(AND(E15=1,F15=20),+'Tabla de Vulnerabilidades'!$P$17,VLOOKUP(+E15*F15/60,'Tabla de Vulnerabilidades'!$N$11:$Q$20,3,FALSE()))))</f>
        <v/>
      </c>
      <c r="H15" s="22" t="str">
        <f>IFERROR(VLOOKUP(+E15*F15/60,'Tabla de Vulnerabilidades'!$N$11:$O$20,2,FALSE()),"")</f>
        <v/>
      </c>
      <c r="I15" s="28"/>
      <c r="J15" s="21"/>
      <c r="K15" s="21"/>
      <c r="L15" s="23" t="str">
        <f t="shared" si="0"/>
        <v/>
      </c>
      <c r="M15" s="23" t="str">
        <f t="shared" si="1"/>
        <v/>
      </c>
      <c r="N15" s="22" t="str">
        <f>IF(OR(E15="",F15=""),"",IF(AND(L15=2,M15=5),+'Tabla de Vulnerabilidades'!$P$14,IF(AND(L15=1,M15=20),+'Tabla de Vulnerabilidades'!$P$17,VLOOKUP(+L15*M15/60,'Tabla de Vulnerabilidades'!$N$11:$Q$20,3,FALSE()))))</f>
        <v/>
      </c>
      <c r="O15" s="22" t="str">
        <f>IFERROR(VLOOKUP(+L15*M15/60,'Tabla de Vulnerabilidades'!$N$11:$O$20,2,FALSE()),"")</f>
        <v/>
      </c>
      <c r="P15" s="24" t="str">
        <f>IF(OR(E15="",F15=""),"",IF(AND(L15=2,M15=5),+'Tabla de Vulnerabilidades'!$Q$14,IF(AND(L15=1,M15=20),+'Tabla de Vulnerabilidades'!$Q$17,VLOOKUP(+L15*M15/60,'Tabla de Vulnerabilidades'!$N$11:$Q$20,4,FALSE()))))</f>
        <v/>
      </c>
      <c r="Q15" s="18"/>
      <c r="R15" s="18"/>
      <c r="S15" s="19"/>
    </row>
    <row r="16" spans="1:21" s="25" customFormat="1" ht="69.75" customHeight="1" x14ac:dyDescent="0.15">
      <c r="A16" s="18">
        <v>4</v>
      </c>
      <c r="B16" s="19"/>
      <c r="C16" s="20"/>
      <c r="D16" s="20"/>
      <c r="E16" s="21"/>
      <c r="F16" s="29"/>
      <c r="G16" s="22" t="str">
        <f>IF(OR(E16="",F16=""),"",IF(AND(E16=2,F16=5),+'Tabla de Vulnerabilidades'!$P$14,IF(AND(E16=1,F16=20),+'Tabla de Vulnerabilidades'!$P$17,VLOOKUP(+E16*F16/60,'Tabla de Vulnerabilidades'!$N$11:$Q$20,3,FALSE()))))</f>
        <v/>
      </c>
      <c r="H16" s="22" t="str">
        <f>IFERROR(VLOOKUP(+E16*F16/60,'Tabla de Vulnerabilidades'!$N$11:$O$20,2,FALSE()),"")</f>
        <v/>
      </c>
      <c r="I16" s="22"/>
      <c r="J16" s="21"/>
      <c r="K16" s="21"/>
      <c r="L16" s="23" t="str">
        <f t="shared" si="0"/>
        <v/>
      </c>
      <c r="M16" s="23" t="str">
        <f t="shared" si="1"/>
        <v/>
      </c>
      <c r="N16" s="22" t="str">
        <f>IF(OR(E16="",F16=""),"",IF(AND(L16=2,M16=5),+'Tabla de Vulnerabilidades'!$P$14,IF(AND(L16=1,M16=20),+'Tabla de Vulnerabilidades'!$P$17,VLOOKUP(+L16*M16/60,'Tabla de Vulnerabilidades'!$N$11:$Q$20,3,FALSE()))))</f>
        <v/>
      </c>
      <c r="O16" s="22" t="str">
        <f>IFERROR(VLOOKUP(+L16*M16/60,'Tabla de Vulnerabilidades'!$N$11:$O$20,2,FALSE()),"")</f>
        <v/>
      </c>
      <c r="P16" s="24" t="str">
        <f>IF(OR(E16="",F16=""),"",IF(AND(L16=2,M16=5),+'Tabla de Vulnerabilidades'!$Q$14,IF(AND(L16=1,M16=20),+'Tabla de Vulnerabilidades'!$Q$17,VLOOKUP(+L16*M16/60,'Tabla de Vulnerabilidades'!$N$11:$Q$20,4,FALSE()))))</f>
        <v/>
      </c>
      <c r="Q16" s="18"/>
      <c r="R16" s="18"/>
      <c r="S16" s="19"/>
    </row>
    <row r="17" spans="1:19" ht="69.75" customHeight="1" x14ac:dyDescent="0.15">
      <c r="A17" s="30">
        <v>5</v>
      </c>
      <c r="B17" s="30"/>
      <c r="C17" s="30"/>
      <c r="D17" s="30"/>
      <c r="E17" s="31"/>
      <c r="F17" s="31"/>
      <c r="G17" s="30" t="str">
        <f>IF(OR(E17="",F17=""),"",IF(AND(E17=2,F17=5),+'Tabla de Vulnerabilidades'!$P$14,IF(AND(E17=1,F17=20),+'Tabla de Vulnerabilidades'!$P$17,VLOOKUP(+E17*F17/60,'Tabla de Vulnerabilidades'!$N$11:$Q$20,3,FALSE()))))</f>
        <v/>
      </c>
      <c r="H17" s="30" t="str">
        <f>IFERROR(VLOOKUP(+E17*F17/60,'Tabla de Vulnerabilidades'!$N$11:$O$20,2,FALSE()),"")</f>
        <v/>
      </c>
      <c r="I17" s="30"/>
      <c r="J17" s="31"/>
      <c r="K17" s="31"/>
      <c r="L17" s="31" t="str">
        <f t="shared" si="0"/>
        <v/>
      </c>
      <c r="M17" s="31" t="str">
        <f t="shared" si="1"/>
        <v/>
      </c>
      <c r="N17" s="31" t="str">
        <f>IF(OR(E17="",F17=""),"",IF(AND(L17=2,M17=5),+'Tabla de Vulnerabilidades'!$P$14,IF(AND(L17=1,M17=20),+'Tabla de Vulnerabilidades'!$P$17,VLOOKUP(+L17*M17/60,'Tabla de Vulnerabilidades'!$N$11:$Q$20,3,FALSE()))))</f>
        <v/>
      </c>
      <c r="O17" s="30" t="str">
        <f>IFERROR(VLOOKUP(+L17*M17/60,'Tabla de Vulnerabilidades'!$N$11:$O$20,2,FALSE()),"")</f>
        <v/>
      </c>
      <c r="P17" s="30" t="str">
        <f>IF(OR(E17="",F17=""),"",IF(AND(L17=2,M17=5),+'Tabla de Vulnerabilidades'!$Q$14,IF(AND(L17=1,M17=20),+'Tabla de Vulnerabilidades'!$Q$17,VLOOKUP(+L17*M17/60,'Tabla de Vulnerabilidades'!$N$11:$Q$20,4,FALSE()))))</f>
        <v/>
      </c>
      <c r="Q17" s="32"/>
      <c r="R17" s="32"/>
      <c r="S17" s="33"/>
    </row>
    <row r="18" spans="1:19" ht="69.75" customHeight="1" x14ac:dyDescent="0.15">
      <c r="A18" s="30">
        <v>6</v>
      </c>
      <c r="B18" s="30"/>
      <c r="C18" s="30"/>
      <c r="D18" s="30"/>
      <c r="E18" s="31"/>
      <c r="F18" s="31"/>
      <c r="G18" s="30" t="str">
        <f>IF(OR(E18="",F18=""),"",IF(AND(E18=2,F18=5),+'Tabla de Vulnerabilidades'!$P$14,IF(AND(E18=1,F18=20),+'Tabla de Vulnerabilidades'!$P$17,VLOOKUP(+E18*F18/60,'Tabla de Vulnerabilidades'!$N$11:$Q$20,3,FALSE()))))</f>
        <v/>
      </c>
      <c r="H18" s="30" t="str">
        <f>IFERROR(VLOOKUP(+E18*F18/60,'Tabla de Vulnerabilidades'!$N$11:$O$20,2,FALSE()),"")</f>
        <v/>
      </c>
      <c r="I18" s="30"/>
      <c r="J18" s="31"/>
      <c r="K18" s="31"/>
      <c r="L18" s="31" t="str">
        <f t="shared" si="0"/>
        <v/>
      </c>
      <c r="M18" s="31" t="str">
        <f t="shared" si="1"/>
        <v/>
      </c>
      <c r="N18" s="31" t="str">
        <f>IF(OR(E18="",F18=""),"",IF(AND(L18=2,M18=5),+'Tabla de Vulnerabilidades'!$P$14,IF(AND(L18=1,M18=20),+'Tabla de Vulnerabilidades'!$P$17,VLOOKUP(+L18*M18/60,'Tabla de Vulnerabilidades'!$N$11:$Q$20,3,FALSE()))))</f>
        <v/>
      </c>
      <c r="O18" s="30" t="str">
        <f>IFERROR(VLOOKUP(+L18*M18/60,'Tabla de Vulnerabilidades'!$N$11:$O$20,2,FALSE()),"")</f>
        <v/>
      </c>
      <c r="P18" s="30" t="str">
        <f>IF(OR(E18="",F18=""),"",IF(AND(L18=2,M18=5),+'Tabla de Vulnerabilidades'!$Q$14,IF(AND(L18=1,M18=20),+'Tabla de Vulnerabilidades'!$Q$17,VLOOKUP(+L18*M18/60,'Tabla de Vulnerabilidades'!$N$11:$Q$20,4,FALSE()))))</f>
        <v/>
      </c>
    </row>
    <row r="19" spans="1:19" ht="69.75" customHeight="1" x14ac:dyDescent="0.15">
      <c r="A19" s="30">
        <v>7</v>
      </c>
      <c r="B19" s="30"/>
      <c r="C19" s="30"/>
      <c r="D19" s="30"/>
      <c r="E19" s="31"/>
      <c r="F19" s="31"/>
      <c r="G19" s="30" t="str">
        <f>IF(OR(E19="",F19=""),"",IF(AND(E19=2,F19=5),+'Tabla de Vulnerabilidades'!$P$14,IF(AND(E19=1,F19=20),+'Tabla de Vulnerabilidades'!$P$17,VLOOKUP(+E19*F19/60,'Tabla de Vulnerabilidades'!$N$11:$Q$20,3,FALSE()))))</f>
        <v/>
      </c>
      <c r="H19" s="30" t="str">
        <f>IFERROR(VLOOKUP(+E19*F19/60,'Tabla de Vulnerabilidades'!$N$11:$O$20,2,FALSE()),"")</f>
        <v/>
      </c>
      <c r="I19" s="30"/>
      <c r="J19" s="31"/>
      <c r="K19" s="31"/>
      <c r="L19" s="31" t="str">
        <f t="shared" si="0"/>
        <v/>
      </c>
      <c r="M19" s="31" t="str">
        <f t="shared" si="1"/>
        <v/>
      </c>
      <c r="N19" s="31" t="str">
        <f>IF(OR(E19="",F19=""),"",IF(AND(L19=2,M19=5),+'Tabla de Vulnerabilidades'!$P$14,IF(AND(L19=1,M19=20),+'Tabla de Vulnerabilidades'!$P$17,VLOOKUP(+L19*M19/60,'Tabla de Vulnerabilidades'!$N$11:$Q$20,3,FALSE()))))</f>
        <v/>
      </c>
      <c r="O19" s="30" t="str">
        <f>IFERROR(VLOOKUP(+L19*M19/60,'Tabla de Vulnerabilidades'!$N$11:$O$20,2,FALSE()),"")</f>
        <v/>
      </c>
      <c r="P19" s="30" t="str">
        <f>IF(OR(E19="",F19=""),"",IF(AND(L19=2,M19=5),+'Tabla de Vulnerabilidades'!$Q$14,IF(AND(L19=1,M19=20),+'Tabla de Vulnerabilidades'!$Q$17,VLOOKUP(+L19*M19/60,'Tabla de Vulnerabilidades'!$N$11:$Q$20,4,FALSE()))))</f>
        <v/>
      </c>
    </row>
    <row r="20" spans="1:19" ht="69.75" customHeight="1" x14ac:dyDescent="0.15">
      <c r="A20" s="30">
        <v>8</v>
      </c>
      <c r="B20" s="30"/>
      <c r="C20" s="30"/>
      <c r="D20" s="30"/>
      <c r="E20" s="31"/>
      <c r="F20" s="31"/>
      <c r="G20" s="30" t="str">
        <f>IF(OR(E20="",F20=""),"",IF(AND(E20=2,F20=5),+'Tabla de Vulnerabilidades'!$P$14,IF(AND(E20=1,F20=20),+'Tabla de Vulnerabilidades'!$P$17,VLOOKUP(+E20*F20/60,'Tabla de Vulnerabilidades'!$N$11:$Q$20,3,FALSE()))))</f>
        <v/>
      </c>
      <c r="H20" s="30" t="str">
        <f>IFERROR(VLOOKUP(+E20*F20/60,'Tabla de Vulnerabilidades'!$N$11:$O$20,2,FALSE()),"")</f>
        <v/>
      </c>
      <c r="I20" s="30"/>
      <c r="J20" s="31"/>
      <c r="K20" s="31"/>
      <c r="L20" s="31" t="str">
        <f t="shared" si="0"/>
        <v/>
      </c>
      <c r="M20" s="31" t="str">
        <f t="shared" si="1"/>
        <v/>
      </c>
      <c r="N20" s="31" t="str">
        <f>IF(OR(E20="",F20=""),"",IF(AND(L20=2,M20=5),+'Tabla de Vulnerabilidades'!$P$14,IF(AND(L20=1,M20=20),+'Tabla de Vulnerabilidades'!$P$17,VLOOKUP(+L20*M20/60,'Tabla de Vulnerabilidades'!$N$11:$Q$20,3,FALSE()))))</f>
        <v/>
      </c>
      <c r="O20" s="30" t="str">
        <f>IFERROR(VLOOKUP(+L20*M20/60,'Tabla de Vulnerabilidades'!$N$11:$O$20,2,FALSE()),"")</f>
        <v/>
      </c>
      <c r="P20" s="30" t="str">
        <f>IF(OR(E20="",F20=""),"",IF(AND(L20=2,M20=5),+'Tabla de Vulnerabilidades'!$Q$14,IF(AND(L20=1,M20=20),+'Tabla de Vulnerabilidades'!$Q$17,VLOOKUP(+L20*M20/60,'Tabla de Vulnerabilidades'!$N$11:$Q$20,4,FALSE()))))</f>
        <v/>
      </c>
    </row>
    <row r="21" spans="1:19" ht="12.75" customHeight="1" x14ac:dyDescent="0.15">
      <c r="A21" s="30"/>
      <c r="B21" s="30"/>
      <c r="C21" s="30"/>
      <c r="D21" s="30"/>
      <c r="E21" s="31"/>
      <c r="F21" s="31"/>
      <c r="G21" s="30"/>
      <c r="H21" s="30"/>
      <c r="I21" s="30"/>
      <c r="J21" s="31"/>
      <c r="K21" s="31"/>
      <c r="L21" s="31"/>
      <c r="M21" s="31"/>
      <c r="N21" s="31"/>
      <c r="O21" s="30"/>
      <c r="P21" s="30"/>
    </row>
    <row r="22" spans="1:19" ht="12.75" customHeight="1" x14ac:dyDescent="0.15">
      <c r="A22" s="30"/>
      <c r="B22" s="30"/>
      <c r="C22" s="30"/>
      <c r="D22" s="30"/>
      <c r="E22" s="31"/>
      <c r="F22" s="31"/>
      <c r="G22" s="30"/>
      <c r="H22" s="30"/>
      <c r="I22" s="30"/>
      <c r="J22" s="31"/>
      <c r="K22" s="31"/>
      <c r="L22" s="31"/>
      <c r="M22" s="31"/>
      <c r="N22" s="31"/>
      <c r="O22" s="30"/>
      <c r="P22" s="30"/>
    </row>
    <row r="23" spans="1:19" ht="12.75" customHeight="1" x14ac:dyDescent="0.15">
      <c r="A23" s="30"/>
      <c r="B23" s="30"/>
      <c r="C23" s="30"/>
      <c r="D23" s="30"/>
      <c r="E23" s="31"/>
      <c r="F23" s="31"/>
      <c r="G23" s="30"/>
      <c r="H23" s="30"/>
      <c r="I23" s="30"/>
      <c r="J23" s="31"/>
      <c r="K23" s="31"/>
      <c r="L23" s="31"/>
      <c r="M23" s="31"/>
      <c r="N23" s="31"/>
      <c r="O23" s="30"/>
      <c r="P23" s="30"/>
    </row>
    <row r="24" spans="1:19" ht="12.75" customHeight="1" x14ac:dyDescent="0.15">
      <c r="A24" s="30"/>
      <c r="B24" s="30"/>
      <c r="C24" s="30"/>
      <c r="D24" s="30"/>
      <c r="E24" s="31"/>
      <c r="F24" s="31"/>
      <c r="G24" s="30"/>
      <c r="H24" s="30"/>
      <c r="I24" s="30"/>
      <c r="J24" s="31"/>
      <c r="K24" s="31"/>
      <c r="L24" s="31"/>
      <c r="M24" s="31"/>
      <c r="N24" s="31"/>
      <c r="O24" s="30"/>
      <c r="P24" s="30"/>
    </row>
    <row r="25" spans="1:19" ht="12.75" customHeight="1" x14ac:dyDescent="0.15">
      <c r="A25" s="30"/>
      <c r="B25" s="30"/>
      <c r="C25" s="30"/>
      <c r="D25" s="30"/>
      <c r="E25" s="31"/>
      <c r="F25" s="31"/>
      <c r="G25" s="30"/>
      <c r="H25" s="30"/>
      <c r="I25" s="30"/>
      <c r="J25" s="31"/>
      <c r="K25" s="31"/>
      <c r="L25" s="31"/>
      <c r="M25" s="31"/>
      <c r="N25" s="31"/>
      <c r="O25" s="30"/>
      <c r="P25" s="30"/>
    </row>
    <row r="26" spans="1:19" ht="12.75" customHeight="1" x14ac:dyDescent="0.15">
      <c r="A26" s="30"/>
      <c r="B26" s="30"/>
      <c r="C26" s="30"/>
      <c r="D26" s="30"/>
      <c r="E26" s="31"/>
      <c r="F26" s="31"/>
      <c r="G26" s="30"/>
      <c r="H26" s="30"/>
      <c r="I26" s="30"/>
      <c r="J26" s="31"/>
      <c r="K26" s="31"/>
      <c r="L26" s="31"/>
      <c r="M26" s="31"/>
      <c r="N26" s="31"/>
      <c r="O26" s="30"/>
      <c r="P26" s="30"/>
    </row>
    <row r="27" spans="1:19" ht="12.75" customHeight="1" x14ac:dyDescent="0.15">
      <c r="A27" s="30"/>
      <c r="B27" s="30"/>
      <c r="C27" s="30"/>
      <c r="D27" s="30"/>
      <c r="E27" s="31"/>
      <c r="F27" s="31"/>
      <c r="G27" s="30"/>
      <c r="H27" s="30"/>
      <c r="I27" s="30"/>
      <c r="J27" s="31"/>
      <c r="K27" s="31"/>
      <c r="L27" s="31"/>
      <c r="M27" s="31"/>
      <c r="N27" s="31"/>
      <c r="O27" s="30"/>
      <c r="P27" s="30"/>
    </row>
    <row r="28" spans="1:19" ht="12.75" customHeight="1" x14ac:dyDescent="0.15">
      <c r="A28" s="30"/>
      <c r="B28" s="30"/>
      <c r="C28" s="30"/>
      <c r="D28" s="30"/>
      <c r="E28" s="31"/>
      <c r="F28" s="31"/>
      <c r="G28" s="30"/>
      <c r="H28" s="30"/>
      <c r="I28" s="30"/>
      <c r="J28" s="31"/>
      <c r="K28" s="31"/>
      <c r="L28" s="31"/>
      <c r="M28" s="31"/>
      <c r="N28" s="31"/>
      <c r="O28" s="30"/>
      <c r="P28" s="30"/>
    </row>
    <row r="29" spans="1:19" ht="12.75" customHeight="1" x14ac:dyDescent="0.15">
      <c r="A29" s="30"/>
      <c r="B29" s="30"/>
      <c r="C29" s="30"/>
      <c r="D29" s="30"/>
      <c r="E29" s="31"/>
      <c r="F29" s="31"/>
      <c r="G29" s="30"/>
      <c r="H29" s="30"/>
      <c r="I29" s="30"/>
      <c r="J29" s="31"/>
      <c r="K29" s="31"/>
      <c r="L29" s="31"/>
      <c r="M29" s="31"/>
      <c r="N29" s="31"/>
      <c r="O29" s="30"/>
      <c r="P29" s="30"/>
    </row>
    <row r="30" spans="1:19" ht="12.75" customHeight="1" x14ac:dyDescent="0.15">
      <c r="A30" s="30"/>
      <c r="B30" s="30"/>
      <c r="C30" s="30"/>
      <c r="D30" s="30"/>
      <c r="E30" s="31"/>
      <c r="F30" s="31"/>
      <c r="G30" s="30"/>
      <c r="H30" s="30"/>
      <c r="I30" s="30"/>
      <c r="J30" s="31"/>
      <c r="K30" s="31"/>
      <c r="L30" s="31"/>
      <c r="M30" s="31"/>
      <c r="N30" s="31"/>
      <c r="O30" s="30"/>
      <c r="P30" s="30"/>
    </row>
    <row r="31" spans="1:19" ht="12.75" customHeight="1" x14ac:dyDescent="0.15">
      <c r="A31" s="30"/>
      <c r="B31" s="30"/>
      <c r="C31" s="30"/>
      <c r="D31" s="30"/>
      <c r="E31" s="31"/>
      <c r="F31" s="31"/>
      <c r="G31" s="30"/>
      <c r="H31" s="30"/>
      <c r="I31" s="30"/>
      <c r="J31" s="31"/>
      <c r="K31" s="31"/>
      <c r="L31" s="31"/>
      <c r="M31" s="31"/>
      <c r="N31" s="31"/>
      <c r="O31" s="30"/>
      <c r="P31" s="30"/>
    </row>
    <row r="32" spans="1:19" ht="12.75" customHeight="1" x14ac:dyDescent="0.15">
      <c r="A32" s="30"/>
      <c r="B32" s="30"/>
      <c r="C32" s="30"/>
      <c r="D32" s="30"/>
      <c r="E32" s="31"/>
      <c r="F32" s="31"/>
      <c r="G32" s="30"/>
      <c r="H32" s="30"/>
      <c r="I32" s="30"/>
      <c r="J32" s="31"/>
      <c r="K32" s="31"/>
      <c r="L32" s="31"/>
      <c r="M32" s="31"/>
      <c r="N32" s="31"/>
      <c r="O32" s="30"/>
      <c r="P32" s="30"/>
    </row>
    <row r="33" spans="1:16" ht="12.75" customHeight="1" x14ac:dyDescent="0.15">
      <c r="A33" s="30"/>
      <c r="B33" s="30"/>
      <c r="C33" s="30"/>
      <c r="D33" s="30"/>
      <c r="E33" s="31"/>
      <c r="F33" s="31"/>
      <c r="G33" s="30"/>
      <c r="H33" s="30"/>
      <c r="I33" s="30"/>
      <c r="J33" s="31"/>
      <c r="K33" s="31"/>
      <c r="L33" s="31"/>
      <c r="M33" s="31"/>
      <c r="N33" s="31"/>
      <c r="O33" s="30"/>
      <c r="P33" s="30"/>
    </row>
    <row r="34" spans="1:16" ht="12.75" customHeight="1" x14ac:dyDescent="0.15">
      <c r="A34" s="30"/>
      <c r="B34" s="30"/>
      <c r="C34" s="30"/>
      <c r="D34" s="30"/>
      <c r="E34" s="31"/>
      <c r="F34" s="31"/>
      <c r="G34" s="30"/>
      <c r="H34" s="30"/>
      <c r="I34" s="30"/>
      <c r="J34" s="31"/>
      <c r="K34" s="31"/>
      <c r="L34" s="31"/>
      <c r="M34" s="31"/>
      <c r="N34" s="31"/>
      <c r="O34" s="30"/>
      <c r="P34" s="30"/>
    </row>
    <row r="35" spans="1:16" ht="12.75" customHeight="1" x14ac:dyDescent="0.15">
      <c r="A35" s="30"/>
      <c r="B35" s="30"/>
      <c r="C35" s="30"/>
      <c r="D35" s="30"/>
      <c r="E35" s="31"/>
      <c r="F35" s="31"/>
      <c r="G35" s="30"/>
      <c r="H35" s="30"/>
      <c r="I35" s="30"/>
      <c r="J35" s="31"/>
      <c r="K35" s="31"/>
      <c r="L35" s="31"/>
      <c r="M35" s="31"/>
      <c r="N35" s="31"/>
      <c r="O35" s="30"/>
      <c r="P35" s="30"/>
    </row>
    <row r="36" spans="1:16" ht="12.75" customHeight="1" x14ac:dyDescent="0.15">
      <c r="A36" s="30"/>
      <c r="B36" s="30"/>
      <c r="C36" s="30"/>
      <c r="D36" s="30"/>
      <c r="E36" s="31"/>
      <c r="F36" s="31"/>
      <c r="G36" s="30"/>
      <c r="H36" s="30"/>
      <c r="I36" s="30"/>
      <c r="J36" s="31"/>
      <c r="K36" s="31"/>
      <c r="L36" s="31"/>
      <c r="M36" s="31"/>
      <c r="N36" s="31"/>
      <c r="O36" s="30"/>
      <c r="P36" s="30"/>
    </row>
    <row r="37" spans="1:16" ht="12.75" customHeight="1" x14ac:dyDescent="0.15">
      <c r="A37" s="30"/>
      <c r="B37" s="30"/>
      <c r="C37" s="30"/>
      <c r="D37" s="30"/>
      <c r="E37" s="31"/>
      <c r="F37" s="31"/>
      <c r="G37" s="30"/>
      <c r="H37" s="30"/>
      <c r="I37" s="30"/>
      <c r="J37" s="31"/>
      <c r="K37" s="31"/>
      <c r="L37" s="31"/>
      <c r="M37" s="31"/>
      <c r="N37" s="31"/>
      <c r="O37" s="30"/>
      <c r="P37" s="30"/>
    </row>
    <row r="38" spans="1:16" ht="12.75" customHeight="1" x14ac:dyDescent="0.15">
      <c r="A38" s="30"/>
      <c r="B38" s="30"/>
      <c r="C38" s="30"/>
      <c r="D38" s="30"/>
      <c r="E38" s="31"/>
      <c r="F38" s="31"/>
      <c r="G38" s="30"/>
      <c r="H38" s="30"/>
      <c r="I38" s="30"/>
      <c r="J38" s="31"/>
      <c r="K38" s="31"/>
      <c r="L38" s="31"/>
      <c r="M38" s="31"/>
      <c r="N38" s="31"/>
      <c r="O38" s="30"/>
      <c r="P38" s="30"/>
    </row>
    <row r="39" spans="1:16" ht="12.75" customHeight="1" x14ac:dyDescent="0.15">
      <c r="A39" s="30"/>
      <c r="B39" s="30"/>
      <c r="C39" s="30"/>
      <c r="D39" s="30"/>
      <c r="E39" s="31"/>
      <c r="F39" s="31"/>
      <c r="G39" s="30"/>
      <c r="H39" s="30"/>
      <c r="I39" s="30"/>
      <c r="J39" s="31"/>
      <c r="K39" s="31"/>
      <c r="L39" s="31"/>
      <c r="M39" s="31"/>
      <c r="N39" s="31"/>
      <c r="O39" s="30"/>
      <c r="P39" s="30"/>
    </row>
    <row r="40" spans="1:16" ht="12.75" customHeight="1" x14ac:dyDescent="0.15">
      <c r="A40" s="30"/>
      <c r="B40" s="30"/>
      <c r="C40" s="30"/>
      <c r="D40" s="30"/>
      <c r="E40" s="31"/>
      <c r="F40" s="31"/>
      <c r="G40" s="30"/>
      <c r="H40" s="30"/>
      <c r="I40" s="30"/>
      <c r="J40" s="31"/>
      <c r="K40" s="31"/>
      <c r="L40" s="31"/>
      <c r="M40" s="31"/>
      <c r="N40" s="31"/>
      <c r="O40" s="30"/>
      <c r="P40" s="30"/>
    </row>
    <row r="41" spans="1:16" ht="12.75" customHeight="1" x14ac:dyDescent="0.15">
      <c r="A41" s="30"/>
      <c r="B41" s="30"/>
      <c r="C41" s="30"/>
      <c r="D41" s="30"/>
      <c r="E41" s="31"/>
      <c r="F41" s="31"/>
      <c r="G41" s="30"/>
      <c r="H41" s="30"/>
      <c r="I41" s="30"/>
      <c r="J41" s="31"/>
      <c r="K41" s="31"/>
      <c r="L41" s="31"/>
      <c r="M41" s="31"/>
      <c r="N41" s="31"/>
      <c r="O41" s="30"/>
      <c r="P41" s="30"/>
    </row>
    <row r="42" spans="1:16" ht="12.75" customHeight="1" x14ac:dyDescent="0.15">
      <c r="A42" s="30"/>
      <c r="B42" s="30"/>
      <c r="C42" s="30"/>
      <c r="D42" s="30"/>
      <c r="E42" s="31"/>
      <c r="F42" s="31"/>
      <c r="G42" s="30"/>
      <c r="H42" s="30"/>
      <c r="I42" s="30"/>
      <c r="J42" s="31"/>
      <c r="K42" s="31"/>
      <c r="L42" s="31"/>
      <c r="M42" s="31"/>
      <c r="N42" s="31"/>
      <c r="O42" s="30"/>
      <c r="P42" s="30"/>
    </row>
    <row r="43" spans="1:16" ht="12.75" customHeight="1" x14ac:dyDescent="0.15">
      <c r="A43" s="30"/>
      <c r="B43" s="30"/>
      <c r="C43" s="30"/>
      <c r="D43" s="30"/>
      <c r="E43" s="31"/>
      <c r="F43" s="31"/>
      <c r="G43" s="30"/>
      <c r="H43" s="30"/>
      <c r="I43" s="30"/>
      <c r="J43" s="31"/>
      <c r="K43" s="31"/>
      <c r="L43" s="31"/>
      <c r="M43" s="31"/>
      <c r="N43" s="31"/>
      <c r="O43" s="30"/>
      <c r="P43" s="30"/>
    </row>
    <row r="44" spans="1:16" ht="12.75" customHeight="1" x14ac:dyDescent="0.15">
      <c r="A44" s="30"/>
      <c r="B44" s="30"/>
      <c r="C44" s="30"/>
      <c r="D44" s="30"/>
      <c r="E44" s="31"/>
      <c r="F44" s="31"/>
      <c r="G44" s="30"/>
      <c r="H44" s="30"/>
      <c r="I44" s="30"/>
      <c r="J44" s="31"/>
      <c r="K44" s="31"/>
      <c r="L44" s="31"/>
      <c r="M44" s="31"/>
      <c r="N44" s="31"/>
      <c r="O44" s="30"/>
      <c r="P44" s="30"/>
    </row>
    <row r="45" spans="1:16" ht="12.75" customHeight="1" x14ac:dyDescent="0.15">
      <c r="A45" s="30"/>
      <c r="B45" s="30"/>
      <c r="C45" s="30"/>
      <c r="D45" s="30"/>
      <c r="E45" s="31"/>
      <c r="F45" s="31"/>
      <c r="G45" s="30"/>
      <c r="H45" s="30"/>
      <c r="I45" s="30"/>
      <c r="J45" s="31"/>
      <c r="K45" s="31"/>
      <c r="L45" s="31"/>
      <c r="M45" s="31"/>
      <c r="N45" s="31"/>
      <c r="O45" s="30"/>
      <c r="P45" s="30"/>
    </row>
  </sheetData>
  <mergeCells count="11">
    <mergeCell ref="A1:C7"/>
    <mergeCell ref="D1:R5"/>
    <mergeCell ref="S1:S8"/>
    <mergeCell ref="D6:R8"/>
    <mergeCell ref="A9:B9"/>
    <mergeCell ref="D9:Q9"/>
    <mergeCell ref="A10:B10"/>
    <mergeCell ref="D10:Q10"/>
    <mergeCell ref="B11:N11"/>
    <mergeCell ref="T12:U12"/>
    <mergeCell ref="T13:U13"/>
  </mergeCells>
  <conditionalFormatting sqref="A13:I20">
    <cfRule type="expression" dxfId="5" priority="2">
      <formula>$H13="bajo"</formula>
    </cfRule>
    <cfRule type="expression" dxfId="4" priority="3">
      <formula>$H13="medio"</formula>
    </cfRule>
    <cfRule type="expression" dxfId="3" priority="4">
      <formula>$H13="alto"</formula>
    </cfRule>
  </conditionalFormatting>
  <conditionalFormatting sqref="J13:P20">
    <cfRule type="expression" dxfId="2" priority="5">
      <formula>$O13="bajo"</formula>
    </cfRule>
    <cfRule type="expression" dxfId="1" priority="6">
      <formula>$O13="medio"</formula>
    </cfRule>
    <cfRule type="expression" dxfId="0" priority="7">
      <formula>$O13="alto"</formula>
    </cfRule>
  </conditionalFormatting>
  <dataValidations count="3">
    <dataValidation type="list" allowBlank="1" sqref="E13:E20" xr:uid="{00000000-0002-0000-0000-000000000000}">
      <formula1>"1,2,3"</formula1>
      <formula2>0</formula2>
    </dataValidation>
    <dataValidation type="list" allowBlank="1" sqref="F13:F20" xr:uid="{00000000-0002-0000-0000-000001000000}">
      <formula1>"5,10,20"</formula1>
      <formula2>0</formula2>
    </dataValidation>
    <dataValidation type="list" allowBlank="1" sqref="J13:K20" xr:uid="{00000000-0002-0000-0000-000002000000}">
      <formula1>"si,no"</formula1>
      <formula2>0</formula2>
    </dataValidation>
  </dataValidations>
  <hyperlinks>
    <hyperlink ref="A1" r:id="rId1" xr:uid="{00000000-0004-0000-0000-000000000000}"/>
  </hyperlinks>
  <printOptions horizontalCentered="1"/>
  <pageMargins left="1.22013888888889" right="0.27986111111111101" top="0.79027777777777797" bottom="0.79027777777777797" header="0.511811023622047" footer="0.511811023622047"/>
  <pageSetup paperSize="5" scale="55" orientation="landscape" horizontalDpi="300" verticalDpi="30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W20"/>
  <sheetViews>
    <sheetView showGridLines="0" topLeftCell="A16" zoomScale="280" zoomScaleNormal="280" workbookViewId="0">
      <selection activeCell="P7" sqref="P7"/>
    </sheetView>
  </sheetViews>
  <sheetFormatPr baseColWidth="10" defaultColWidth="11.5" defaultRowHeight="13" x14ac:dyDescent="0.15"/>
  <cols>
    <col min="1" max="1" width="3.33203125" style="5" customWidth="1"/>
    <col min="2" max="2" width="5" style="5" customWidth="1"/>
    <col min="3" max="3" width="3.83203125" style="5" customWidth="1"/>
    <col min="4" max="4" width="2.6640625" style="5" customWidth="1"/>
    <col min="5" max="5" width="4.1640625" style="5" customWidth="1"/>
    <col min="6" max="6" width="2.6640625" style="5" customWidth="1"/>
    <col min="7" max="7" width="4.1640625" style="5" customWidth="1"/>
    <col min="8" max="8" width="3.33203125" style="5" customWidth="1"/>
    <col min="9" max="9" width="5" style="5" customWidth="1"/>
    <col min="10" max="10" width="1.5" style="5" customWidth="1"/>
    <col min="11" max="13" width="3.33203125" style="5" customWidth="1"/>
    <col min="14" max="14" width="6" style="5" customWidth="1"/>
    <col min="15" max="15" width="9.33203125" style="5" customWidth="1"/>
    <col min="16" max="16" width="11.83203125" style="5" customWidth="1"/>
    <col min="17" max="17" width="56" style="5" customWidth="1"/>
    <col min="18" max="257" width="11.5" style="5"/>
  </cols>
  <sheetData>
    <row r="1" spans="1:17" ht="15.75" customHeight="1" x14ac:dyDescent="0.15">
      <c r="C1" s="34"/>
      <c r="D1" s="34"/>
      <c r="E1" s="1"/>
      <c r="F1" s="1"/>
      <c r="G1" s="35"/>
    </row>
    <row r="2" spans="1:17" ht="15.75" customHeight="1" x14ac:dyDescent="0.15">
      <c r="A2" s="80" t="s">
        <v>24</v>
      </c>
      <c r="B2" s="80"/>
      <c r="C2" s="80"/>
      <c r="D2" s="80"/>
      <c r="E2" s="80"/>
      <c r="F2" s="80"/>
      <c r="G2" s="80"/>
      <c r="H2" s="80"/>
      <c r="I2" s="80"/>
      <c r="J2" s="80"/>
      <c r="K2" s="80"/>
      <c r="L2" s="80"/>
      <c r="M2" s="80"/>
      <c r="N2" s="80"/>
      <c r="O2" s="80"/>
      <c r="P2" s="80"/>
      <c r="Q2" s="80"/>
    </row>
    <row r="3" spans="1:17" ht="0.75" customHeight="1" x14ac:dyDescent="0.15">
      <c r="C3" s="1"/>
      <c r="D3" s="1"/>
      <c r="E3" s="1"/>
      <c r="F3" s="1"/>
      <c r="G3" s="1"/>
    </row>
    <row r="4" spans="1:17" ht="17.25" customHeight="1" x14ac:dyDescent="0.15">
      <c r="A4" s="81" t="s">
        <v>25</v>
      </c>
      <c r="B4" s="36" t="s">
        <v>26</v>
      </c>
      <c r="C4" s="37">
        <v>3</v>
      </c>
      <c r="D4" s="38">
        <f>+D$7*$C4</f>
        <v>15</v>
      </c>
      <c r="E4" s="39">
        <f>+D4/60</f>
        <v>0.25</v>
      </c>
      <c r="F4" s="40">
        <f>+F$7*$C4</f>
        <v>30</v>
      </c>
      <c r="G4" s="41">
        <f>+F4/60</f>
        <v>0.5</v>
      </c>
      <c r="H4" s="40">
        <f>+H$7*$C4</f>
        <v>60</v>
      </c>
      <c r="I4" s="41">
        <f>+H4/60</f>
        <v>1</v>
      </c>
    </row>
    <row r="5" spans="1:17" ht="19.5" customHeight="1" x14ac:dyDescent="0.15">
      <c r="A5" s="81"/>
      <c r="B5" s="36" t="s">
        <v>27</v>
      </c>
      <c r="C5" s="37">
        <v>2</v>
      </c>
      <c r="D5" s="42">
        <f>+D$7*$C5</f>
        <v>10</v>
      </c>
      <c r="E5" s="43">
        <f>+D5/60</f>
        <v>0.16666666666666666</v>
      </c>
      <c r="F5" s="38">
        <f>+F$7*$C5</f>
        <v>20</v>
      </c>
      <c r="G5" s="39">
        <f>+F5/60</f>
        <v>0.33333333333333331</v>
      </c>
      <c r="H5" s="40">
        <f>+H$7*$C5</f>
        <v>40</v>
      </c>
      <c r="I5" s="41">
        <f>+H5/60</f>
        <v>0.66666666666666663</v>
      </c>
    </row>
    <row r="6" spans="1:17" ht="17.25" customHeight="1" x14ac:dyDescent="0.15">
      <c r="A6" s="81"/>
      <c r="B6" s="36" t="s">
        <v>28</v>
      </c>
      <c r="C6" s="37">
        <v>1</v>
      </c>
      <c r="D6" s="42">
        <f>+D$7*C6</f>
        <v>5</v>
      </c>
      <c r="E6" s="43">
        <f>+D6/60</f>
        <v>8.3333333333333329E-2</v>
      </c>
      <c r="F6" s="42">
        <f>+F$7*$C6</f>
        <v>10</v>
      </c>
      <c r="G6" s="43">
        <f>+F6/60</f>
        <v>0.16666666666666666</v>
      </c>
      <c r="H6" s="38">
        <f>+H$7*$C6</f>
        <v>20</v>
      </c>
      <c r="I6" s="39">
        <f>+H6/60</f>
        <v>0.33333333333333331</v>
      </c>
    </row>
    <row r="7" spans="1:17" ht="12.75" customHeight="1" x14ac:dyDescent="0.15">
      <c r="A7" s="44"/>
      <c r="B7" s="82" t="s">
        <v>29</v>
      </c>
      <c r="C7" s="82"/>
      <c r="D7" s="83">
        <v>5</v>
      </c>
      <c r="E7" s="83"/>
      <c r="F7" s="83">
        <v>10</v>
      </c>
      <c r="G7" s="83"/>
      <c r="H7" s="83">
        <v>20</v>
      </c>
      <c r="I7" s="83"/>
    </row>
    <row r="8" spans="1:17" ht="12.75" customHeight="1" x14ac:dyDescent="0.15">
      <c r="A8" s="44"/>
      <c r="B8" s="82"/>
      <c r="C8" s="82"/>
      <c r="D8" s="83" t="s">
        <v>30</v>
      </c>
      <c r="E8" s="83"/>
      <c r="F8" s="83" t="s">
        <v>31</v>
      </c>
      <c r="G8" s="83"/>
      <c r="H8" s="83" t="s">
        <v>32</v>
      </c>
      <c r="I8" s="83"/>
    </row>
    <row r="9" spans="1:17" ht="12.75" customHeight="1" x14ac:dyDescent="0.15">
      <c r="A9" s="45"/>
      <c r="B9" s="45"/>
      <c r="C9" s="45"/>
      <c r="D9" s="77" t="s">
        <v>33</v>
      </c>
      <c r="E9" s="77"/>
      <c r="F9" s="77"/>
      <c r="G9" s="77"/>
      <c r="H9" s="77"/>
      <c r="I9" s="77"/>
    </row>
    <row r="10" spans="1:17" ht="12.75" customHeight="1" x14ac:dyDescent="0.15">
      <c r="K10" s="78" t="s">
        <v>34</v>
      </c>
      <c r="L10" s="78"/>
      <c r="M10" s="78"/>
      <c r="N10" s="78"/>
      <c r="O10" s="78"/>
      <c r="P10" s="78"/>
      <c r="Q10" s="78"/>
    </row>
    <row r="11" spans="1:17" s="46" customFormat="1" ht="58.5" customHeight="1" x14ac:dyDescent="0.15">
      <c r="F11" s="47"/>
      <c r="G11" s="47"/>
      <c r="K11" s="48" t="s">
        <v>25</v>
      </c>
      <c r="L11" s="49" t="s">
        <v>33</v>
      </c>
      <c r="M11" s="48" t="s">
        <v>35</v>
      </c>
      <c r="N11" s="50" t="s">
        <v>36</v>
      </c>
      <c r="O11" s="51" t="s">
        <v>35</v>
      </c>
      <c r="P11" s="79" t="s">
        <v>37</v>
      </c>
      <c r="Q11" s="79"/>
    </row>
    <row r="12" spans="1:17" ht="36" customHeight="1" x14ac:dyDescent="0.15">
      <c r="F12" s="52"/>
      <c r="G12" s="52"/>
      <c r="K12" s="53">
        <v>1</v>
      </c>
      <c r="L12" s="53">
        <v>5</v>
      </c>
      <c r="M12" s="53">
        <f t="shared" ref="M12:M20" si="0">+K12*L12</f>
        <v>5</v>
      </c>
      <c r="N12" s="54">
        <f t="shared" ref="N12:N20" si="1">+M12/60</f>
        <v>8.3333333333333329E-2</v>
      </c>
      <c r="O12" s="53" t="s">
        <v>38</v>
      </c>
      <c r="P12" s="53" t="s">
        <v>39</v>
      </c>
      <c r="Q12" s="55" t="s">
        <v>40</v>
      </c>
    </row>
    <row r="13" spans="1:17" ht="24" customHeight="1" x14ac:dyDescent="0.15">
      <c r="F13" s="52"/>
      <c r="G13" s="52"/>
      <c r="K13" s="53">
        <v>1</v>
      </c>
      <c r="L13" s="53">
        <v>10</v>
      </c>
      <c r="M13" s="53">
        <f t="shared" si="0"/>
        <v>10</v>
      </c>
      <c r="N13" s="54">
        <f t="shared" si="1"/>
        <v>0.16666666666666666</v>
      </c>
      <c r="O13" s="53" t="s">
        <v>38</v>
      </c>
      <c r="P13" s="53" t="s">
        <v>41</v>
      </c>
      <c r="Q13" s="55" t="s">
        <v>42</v>
      </c>
    </row>
    <row r="14" spans="1:17" ht="48" customHeight="1" x14ac:dyDescent="0.15">
      <c r="F14" s="52"/>
      <c r="G14" s="52"/>
      <c r="K14" s="53">
        <v>2</v>
      </c>
      <c r="L14" s="53">
        <v>5</v>
      </c>
      <c r="M14" s="53">
        <f t="shared" si="0"/>
        <v>10</v>
      </c>
      <c r="N14" s="54">
        <f t="shared" si="1"/>
        <v>0.16666666666666666</v>
      </c>
      <c r="O14" s="53" t="s">
        <v>38</v>
      </c>
      <c r="P14" s="53" t="s">
        <v>43</v>
      </c>
      <c r="Q14" s="55" t="s">
        <v>44</v>
      </c>
    </row>
    <row r="15" spans="1:17" ht="24" customHeight="1" x14ac:dyDescent="0.15">
      <c r="F15" s="52"/>
      <c r="G15" s="52"/>
      <c r="K15" s="56">
        <v>3</v>
      </c>
      <c r="L15" s="56">
        <v>5</v>
      </c>
      <c r="M15" s="56">
        <f t="shared" si="0"/>
        <v>15</v>
      </c>
      <c r="N15" s="57">
        <f t="shared" si="1"/>
        <v>0.25</v>
      </c>
      <c r="O15" s="56" t="s">
        <v>45</v>
      </c>
      <c r="P15" s="56" t="s">
        <v>46</v>
      </c>
      <c r="Q15" s="58" t="s">
        <v>47</v>
      </c>
    </row>
    <row r="16" spans="1:17" ht="60" customHeight="1" x14ac:dyDescent="0.15">
      <c r="F16" s="52"/>
      <c r="G16" s="52"/>
      <c r="K16" s="56">
        <v>2</v>
      </c>
      <c r="L16" s="56">
        <v>10</v>
      </c>
      <c r="M16" s="56">
        <f t="shared" si="0"/>
        <v>20</v>
      </c>
      <c r="N16" s="57">
        <f t="shared" si="1"/>
        <v>0.33333333333333331</v>
      </c>
      <c r="O16" s="56" t="s">
        <v>45</v>
      </c>
      <c r="P16" s="56" t="s">
        <v>48</v>
      </c>
      <c r="Q16" s="58" t="s">
        <v>49</v>
      </c>
    </row>
    <row r="17" spans="6:17" ht="45.75" customHeight="1" x14ac:dyDescent="0.15">
      <c r="F17" s="52"/>
      <c r="G17" s="52"/>
      <c r="K17" s="56">
        <v>1</v>
      </c>
      <c r="L17" s="56">
        <v>20</v>
      </c>
      <c r="M17" s="56">
        <f t="shared" si="0"/>
        <v>20</v>
      </c>
      <c r="N17" s="57">
        <f t="shared" si="1"/>
        <v>0.33333333333333331</v>
      </c>
      <c r="O17" s="56" t="s">
        <v>45</v>
      </c>
      <c r="P17" s="56" t="s">
        <v>50</v>
      </c>
      <c r="Q17" s="58" t="s">
        <v>51</v>
      </c>
    </row>
    <row r="18" spans="6:17" ht="48" customHeight="1" x14ac:dyDescent="0.15">
      <c r="F18" s="52"/>
      <c r="G18" s="52"/>
      <c r="K18" s="59">
        <v>3</v>
      </c>
      <c r="L18" s="59">
        <v>10</v>
      </c>
      <c r="M18" s="59">
        <f t="shared" si="0"/>
        <v>30</v>
      </c>
      <c r="N18" s="60">
        <f t="shared" si="1"/>
        <v>0.5</v>
      </c>
      <c r="O18" s="60" t="s">
        <v>52</v>
      </c>
      <c r="P18" s="60" t="s">
        <v>53</v>
      </c>
      <c r="Q18" s="61" t="s">
        <v>54</v>
      </c>
    </row>
    <row r="19" spans="6:17" ht="49.5" customHeight="1" x14ac:dyDescent="0.15">
      <c r="F19" s="52"/>
      <c r="G19" s="52"/>
      <c r="K19" s="59">
        <v>2</v>
      </c>
      <c r="L19" s="59">
        <v>20</v>
      </c>
      <c r="M19" s="59">
        <f t="shared" si="0"/>
        <v>40</v>
      </c>
      <c r="N19" s="60">
        <f t="shared" si="1"/>
        <v>0.66666666666666663</v>
      </c>
      <c r="O19" s="60" t="s">
        <v>52</v>
      </c>
      <c r="P19" s="60" t="s">
        <v>55</v>
      </c>
      <c r="Q19" s="61" t="s">
        <v>56</v>
      </c>
    </row>
    <row r="20" spans="6:17" ht="72" customHeight="1" x14ac:dyDescent="0.15">
      <c r="F20" s="52"/>
      <c r="G20" s="52"/>
      <c r="K20" s="59">
        <v>3</v>
      </c>
      <c r="L20" s="59">
        <v>20</v>
      </c>
      <c r="M20" s="59">
        <f t="shared" si="0"/>
        <v>60</v>
      </c>
      <c r="N20" s="60">
        <f t="shared" si="1"/>
        <v>1</v>
      </c>
      <c r="O20" s="60" t="s">
        <v>52</v>
      </c>
      <c r="P20" s="60" t="s">
        <v>57</v>
      </c>
      <c r="Q20" s="61" t="s">
        <v>58</v>
      </c>
    </row>
  </sheetData>
  <mergeCells count="12">
    <mergeCell ref="D9:I9"/>
    <mergeCell ref="K10:Q10"/>
    <mergeCell ref="P11:Q11"/>
    <mergeCell ref="A2:Q2"/>
    <mergeCell ref="A4:A6"/>
    <mergeCell ref="B7:C8"/>
    <mergeCell ref="D7:E7"/>
    <mergeCell ref="F7:G7"/>
    <mergeCell ref="H7:I7"/>
    <mergeCell ref="D8:E8"/>
    <mergeCell ref="F8:G8"/>
    <mergeCell ref="H8:I8"/>
  </mergeCells>
  <printOptions horizontalCentered="1"/>
  <pageMargins left="0.59027777777777801" right="0.59027777777777801" top="0.390277777777778" bottom="0.390277777777778" header="0.511811023622047" footer="0.511811023622047"/>
  <pageSetup scale="90" orientation="landscape" horizontalDpi="300" verticalDpi="300"/>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C18"/>
  <sheetViews>
    <sheetView showGridLines="0" zoomScaleNormal="100" workbookViewId="0"/>
  </sheetViews>
  <sheetFormatPr baseColWidth="10" defaultColWidth="8.6640625" defaultRowHeight="13" x14ac:dyDescent="0.15"/>
  <cols>
    <col min="2" max="2" width="30" customWidth="1"/>
    <col min="3" max="3" width="110" customWidth="1"/>
  </cols>
  <sheetData>
    <row r="2" spans="2:3" ht="17.25" customHeight="1" x14ac:dyDescent="0.2">
      <c r="B2" s="62" t="s">
        <v>59</v>
      </c>
    </row>
    <row r="4" spans="2:3" ht="109.5" customHeight="1" x14ac:dyDescent="0.15">
      <c r="B4" s="63" t="s">
        <v>60</v>
      </c>
      <c r="C4" s="64" t="s">
        <v>61</v>
      </c>
    </row>
    <row r="6" spans="2:3" ht="109.5" customHeight="1" x14ac:dyDescent="0.15">
      <c r="B6" s="63" t="s">
        <v>62</v>
      </c>
      <c r="C6" s="64" t="s">
        <v>63</v>
      </c>
    </row>
    <row r="8" spans="2:3" ht="109.5" customHeight="1" x14ac:dyDescent="0.15">
      <c r="B8" s="63" t="s">
        <v>64</v>
      </c>
      <c r="C8" s="64" t="s">
        <v>65</v>
      </c>
    </row>
    <row r="10" spans="2:3" ht="109.5" customHeight="1" x14ac:dyDescent="0.15">
      <c r="B10" s="63" t="s">
        <v>66</v>
      </c>
      <c r="C10" s="64" t="s">
        <v>67</v>
      </c>
    </row>
    <row r="12" spans="2:3" ht="109.5" customHeight="1" x14ac:dyDescent="0.15">
      <c r="B12" s="63" t="s">
        <v>68</v>
      </c>
      <c r="C12" s="64" t="s">
        <v>69</v>
      </c>
    </row>
    <row r="14" spans="2:3" ht="109.5" customHeight="1" x14ac:dyDescent="0.15">
      <c r="B14" s="63" t="s">
        <v>70</v>
      </c>
      <c r="C14" s="64" t="s">
        <v>71</v>
      </c>
    </row>
    <row r="16" spans="2:3" ht="109.5" customHeight="1" x14ac:dyDescent="0.15">
      <c r="B16" s="63" t="s">
        <v>72</v>
      </c>
      <c r="C16" s="64" t="s">
        <v>73</v>
      </c>
    </row>
    <row r="18" spans="2:3" ht="109.5" customHeight="1" x14ac:dyDescent="0.15">
      <c r="B18" s="63" t="s">
        <v>74</v>
      </c>
      <c r="C18" s="64" t="s">
        <v>75</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MAPA DE RIESGOS</vt:lpstr>
      <vt:lpstr>Tabla de Vulnerabilidades</vt:lpstr>
      <vt:lpstr>Casos (lectura)</vt:lpstr>
      <vt:lpstr>'MAPA DE RIESGOS'!Área_de_impresión</vt:lpstr>
      <vt:lpstr>'Tabla de Vulnerabilidades'!Área_de_impresión</vt:lpstr>
      <vt:lpstr>'MAPA DE RIESGOS'!Títulos_a_imprimir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MATRIZ DE RIESGOS</dc:title>
  <dc:subject>MATRIZ DE RIESGOS</dc:subject>
  <dc:creator>MAC CONSULTORES</dc:creator>
  <cp:keywords>RIESGOS</cp:keywords>
  <dc:description/>
  <cp:lastModifiedBy>Ricardo Avila Soto</cp:lastModifiedBy>
  <cp:revision>0</cp:revision>
  <cp:lastPrinted>2017-08-24T02:53:33Z</cp:lastPrinted>
  <dcterms:created xsi:type="dcterms:W3CDTF">2007-12-26T20:14:14Z</dcterms:created>
  <dcterms:modified xsi:type="dcterms:W3CDTF">2026-09-04T22:19:00Z</dcterms:modified>
  <cp:category/>
  <dc:language>en-US</dc:language>
</cp:coreProperties>
</file>